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olivier.meile\Desktop\181231 02 Réseau Certif romand\Final pour diffusion\"/>
    </mc:Choice>
  </mc:AlternateContent>
  <xr:revisionPtr revIDLastSave="0" documentId="10_ncr:8100000_{DBA9ADD9-562A-4BED-902D-3DFC35321217}" xr6:coauthVersionLast="32" xr6:coauthVersionMax="32" xr10:uidLastSave="{00000000-0000-0000-0000-000000000000}"/>
  <bookViews>
    <workbookView xWindow="0" yWindow="0" windowWidth="23040" windowHeight="9096" xr2:uid="{00000000-000D-0000-FFFF-FFFF00000000}"/>
  </bookViews>
  <sheets>
    <sheet name="OrdreDeGrandeur" sheetId="5" r:id="rId1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5" l="1"/>
  <c r="X13" i="5" l="1"/>
  <c r="W6" i="5" l="1"/>
  <c r="X6" i="5"/>
  <c r="T62" i="5" l="1"/>
  <c r="U62" i="5"/>
  <c r="V62" i="5"/>
  <c r="W62" i="5"/>
  <c r="X62" i="5"/>
  <c r="Y62" i="5"/>
  <c r="T63" i="5"/>
  <c r="U63" i="5"/>
  <c r="V63" i="5"/>
  <c r="W63" i="5"/>
  <c r="X63" i="5"/>
  <c r="Y63" i="5"/>
  <c r="T64" i="5"/>
  <c r="U64" i="5"/>
  <c r="V64" i="5"/>
  <c r="W64" i="5"/>
  <c r="X64" i="5"/>
  <c r="Y64" i="5"/>
  <c r="T65" i="5"/>
  <c r="U65" i="5"/>
  <c r="V65" i="5"/>
  <c r="W65" i="5"/>
  <c r="X65" i="5"/>
  <c r="Y65" i="5"/>
  <c r="T66" i="5"/>
  <c r="U66" i="5"/>
  <c r="V66" i="5"/>
  <c r="W66" i="5"/>
  <c r="X66" i="5"/>
  <c r="Y66" i="5"/>
  <c r="U61" i="5"/>
  <c r="V61" i="5"/>
  <c r="W61" i="5"/>
  <c r="X61" i="5"/>
  <c r="Y61" i="5"/>
  <c r="T61" i="5"/>
  <c r="T55" i="5"/>
  <c r="U55" i="5"/>
  <c r="V55" i="5"/>
  <c r="W55" i="5"/>
  <c r="X55" i="5"/>
  <c r="Y55" i="5"/>
  <c r="T56" i="5"/>
  <c r="U56" i="5"/>
  <c r="V56" i="5"/>
  <c r="W56" i="5"/>
  <c r="X56" i="5"/>
  <c r="Y56" i="5"/>
  <c r="T57" i="5"/>
  <c r="U57" i="5"/>
  <c r="V57" i="5"/>
  <c r="W57" i="5"/>
  <c r="X57" i="5"/>
  <c r="Y57" i="5"/>
  <c r="T58" i="5"/>
  <c r="U58" i="5"/>
  <c r="V58" i="5"/>
  <c r="W58" i="5"/>
  <c r="X58" i="5"/>
  <c r="Y58" i="5"/>
  <c r="T59" i="5"/>
  <c r="U59" i="5"/>
  <c r="V59" i="5"/>
  <c r="W59" i="5"/>
  <c r="X59" i="5"/>
  <c r="Y59" i="5"/>
  <c r="U54" i="5"/>
  <c r="V54" i="5"/>
  <c r="W54" i="5"/>
  <c r="X54" i="5"/>
  <c r="Y54" i="5"/>
  <c r="T54" i="5"/>
  <c r="T46" i="5"/>
  <c r="U46" i="5"/>
  <c r="V46" i="5"/>
  <c r="W46" i="5"/>
  <c r="X46" i="5"/>
  <c r="Y46" i="5"/>
  <c r="T47" i="5"/>
  <c r="U47" i="5"/>
  <c r="V47" i="5"/>
  <c r="W47" i="5"/>
  <c r="X47" i="5"/>
  <c r="Y47" i="5"/>
  <c r="T48" i="5"/>
  <c r="U48" i="5"/>
  <c r="V48" i="5"/>
  <c r="W48" i="5"/>
  <c r="X48" i="5"/>
  <c r="Y48" i="5"/>
  <c r="T49" i="5"/>
  <c r="U49" i="5"/>
  <c r="V49" i="5"/>
  <c r="W49" i="5"/>
  <c r="X49" i="5"/>
  <c r="Y49" i="5"/>
  <c r="T50" i="5"/>
  <c r="U50" i="5"/>
  <c r="V50" i="5"/>
  <c r="W50" i="5"/>
  <c r="X50" i="5"/>
  <c r="Y50" i="5"/>
  <c r="U45" i="5"/>
  <c r="V45" i="5"/>
  <c r="W45" i="5"/>
  <c r="X45" i="5"/>
  <c r="Y45" i="5"/>
  <c r="T45" i="5"/>
  <c r="T39" i="5"/>
  <c r="U39" i="5"/>
  <c r="V39" i="5"/>
  <c r="W39" i="5"/>
  <c r="X39" i="5"/>
  <c r="Y39" i="5"/>
  <c r="T40" i="5"/>
  <c r="U40" i="5"/>
  <c r="V40" i="5"/>
  <c r="W40" i="5"/>
  <c r="X40" i="5"/>
  <c r="Y40" i="5"/>
  <c r="T41" i="5"/>
  <c r="U41" i="5"/>
  <c r="V41" i="5"/>
  <c r="W41" i="5"/>
  <c r="X41" i="5"/>
  <c r="Y41" i="5"/>
  <c r="T42" i="5"/>
  <c r="U42" i="5"/>
  <c r="V42" i="5"/>
  <c r="W42" i="5"/>
  <c r="X42" i="5"/>
  <c r="Y42" i="5"/>
  <c r="T43" i="5"/>
  <c r="U43" i="5"/>
  <c r="V43" i="5"/>
  <c r="W43" i="5"/>
  <c r="X43" i="5"/>
  <c r="Y43" i="5"/>
  <c r="U38" i="5"/>
  <c r="V38" i="5"/>
  <c r="W38" i="5"/>
  <c r="X38" i="5"/>
  <c r="Y38" i="5"/>
  <c r="T38" i="5"/>
  <c r="T33" i="5"/>
  <c r="U33" i="5"/>
  <c r="V33" i="5"/>
  <c r="W33" i="5"/>
  <c r="X33" i="5"/>
  <c r="Y33" i="5"/>
  <c r="T34" i="5"/>
  <c r="U34" i="5"/>
  <c r="V34" i="5"/>
  <c r="W34" i="5"/>
  <c r="X34" i="5"/>
  <c r="Y34" i="5"/>
  <c r="U32" i="5"/>
  <c r="V32" i="5"/>
  <c r="W32" i="5"/>
  <c r="X32" i="5"/>
  <c r="Y32" i="5"/>
  <c r="T32" i="5"/>
  <c r="T30" i="5"/>
  <c r="U30" i="5"/>
  <c r="V30" i="5"/>
  <c r="W30" i="5"/>
  <c r="X30" i="5"/>
  <c r="Y30" i="5"/>
  <c r="T31" i="5"/>
  <c r="U31" i="5"/>
  <c r="V31" i="5"/>
  <c r="W31" i="5"/>
  <c r="X31" i="5"/>
  <c r="Y31" i="5"/>
  <c r="U29" i="5"/>
  <c r="V29" i="5"/>
  <c r="W29" i="5"/>
  <c r="X29" i="5"/>
  <c r="Y29" i="5"/>
  <c r="T29" i="5"/>
  <c r="T27" i="5"/>
  <c r="T23" i="5"/>
  <c r="U23" i="5"/>
  <c r="V23" i="5"/>
  <c r="W23" i="5"/>
  <c r="X23" i="5"/>
  <c r="Y23" i="5"/>
  <c r="T24" i="5"/>
  <c r="U24" i="5"/>
  <c r="V24" i="5"/>
  <c r="W24" i="5"/>
  <c r="X24" i="5"/>
  <c r="Y24" i="5"/>
  <c r="U22" i="5"/>
  <c r="V22" i="5"/>
  <c r="W22" i="5"/>
  <c r="X22" i="5"/>
  <c r="Y22" i="5"/>
  <c r="T22" i="5"/>
  <c r="T17" i="5"/>
  <c r="U17" i="5"/>
  <c r="V17" i="5"/>
  <c r="W17" i="5"/>
  <c r="X17" i="5"/>
  <c r="Y17" i="5"/>
  <c r="T18" i="5"/>
  <c r="U18" i="5"/>
  <c r="V18" i="5"/>
  <c r="W18" i="5"/>
  <c r="X18" i="5"/>
  <c r="Y18" i="5"/>
  <c r="U16" i="5"/>
  <c r="V16" i="5"/>
  <c r="W16" i="5"/>
  <c r="X16" i="5"/>
  <c r="Y16" i="5"/>
  <c r="T16" i="5"/>
  <c r="T14" i="5"/>
  <c r="U14" i="5"/>
  <c r="V14" i="5"/>
  <c r="W14" i="5"/>
  <c r="X14" i="5"/>
  <c r="Y14" i="5"/>
  <c r="T15" i="5"/>
  <c r="U15" i="5"/>
  <c r="V15" i="5"/>
  <c r="W15" i="5"/>
  <c r="X15" i="5"/>
  <c r="Y15" i="5"/>
  <c r="U13" i="5"/>
  <c r="V13" i="5"/>
  <c r="W13" i="5"/>
  <c r="Y13" i="5"/>
  <c r="T13" i="5"/>
  <c r="T7" i="5"/>
  <c r="U7" i="5"/>
  <c r="V7" i="5"/>
  <c r="W7" i="5"/>
  <c r="X7" i="5"/>
  <c r="Y7" i="5"/>
  <c r="T8" i="5"/>
  <c r="U8" i="5"/>
  <c r="V8" i="5"/>
  <c r="W8" i="5"/>
  <c r="X8" i="5"/>
  <c r="Y8" i="5"/>
  <c r="T9" i="5"/>
  <c r="U9" i="5"/>
  <c r="V9" i="5"/>
  <c r="W9" i="5"/>
  <c r="X9" i="5"/>
  <c r="Y9" i="5"/>
  <c r="T10" i="5"/>
  <c r="U10" i="5"/>
  <c r="V10" i="5"/>
  <c r="W10" i="5"/>
  <c r="X10" i="5"/>
  <c r="Y10" i="5"/>
  <c r="T11" i="5"/>
  <c r="U11" i="5"/>
  <c r="V11" i="5"/>
  <c r="W11" i="5"/>
  <c r="X11" i="5"/>
  <c r="Y11" i="5"/>
  <c r="T6" i="5"/>
  <c r="U6" i="5"/>
  <c r="V6" i="5"/>
  <c r="Y6" i="5"/>
  <c r="T12" i="5" l="1"/>
  <c r="X12" i="5"/>
  <c r="I67" i="5"/>
  <c r="E67" i="5"/>
  <c r="J67" i="5"/>
  <c r="F67" i="5"/>
  <c r="G60" i="5"/>
  <c r="H60" i="5"/>
  <c r="E60" i="5"/>
  <c r="J51" i="5"/>
  <c r="H51" i="5"/>
  <c r="E51" i="5"/>
  <c r="F51" i="5"/>
  <c r="H44" i="5"/>
  <c r="H35" i="5"/>
  <c r="I35" i="5"/>
  <c r="F35" i="5"/>
  <c r="H28" i="5"/>
  <c r="J28" i="5"/>
  <c r="G28" i="5"/>
  <c r="F28" i="5"/>
  <c r="H67" i="5"/>
  <c r="I51" i="5"/>
  <c r="J35" i="5"/>
  <c r="E35" i="5"/>
  <c r="I44" i="5" l="1"/>
  <c r="I60" i="5"/>
  <c r="G67" i="5"/>
  <c r="G35" i="5"/>
  <c r="F44" i="5"/>
  <c r="J44" i="5"/>
  <c r="F60" i="5"/>
  <c r="J60" i="5"/>
  <c r="E44" i="5"/>
  <c r="G51" i="5"/>
  <c r="E28" i="5"/>
  <c r="I28" i="5"/>
  <c r="G44" i="5"/>
  <c r="W27" i="5"/>
  <c r="V27" i="5"/>
  <c r="X26" i="5"/>
  <c r="W26" i="5"/>
  <c r="U26" i="5"/>
  <c r="T26" i="5"/>
  <c r="W25" i="5"/>
  <c r="V25" i="5"/>
  <c r="G19" i="5"/>
  <c r="L54" i="5"/>
  <c r="L61" i="5" s="1"/>
  <c r="Y53" i="5"/>
  <c r="X53" i="5"/>
  <c r="W53" i="5"/>
  <c r="V53" i="5"/>
  <c r="U53" i="5"/>
  <c r="T53" i="5"/>
  <c r="R53" i="5"/>
  <c r="N53" i="5"/>
  <c r="L53" i="5"/>
  <c r="Q53" i="5" s="1"/>
  <c r="L38" i="5"/>
  <c r="L45" i="5" s="1"/>
  <c r="Y37" i="5"/>
  <c r="X37" i="5"/>
  <c r="W37" i="5"/>
  <c r="V37" i="5"/>
  <c r="U37" i="5"/>
  <c r="T37" i="5"/>
  <c r="R37" i="5"/>
  <c r="N37" i="5"/>
  <c r="L37" i="5"/>
  <c r="Q37" i="5" s="1"/>
  <c r="Y27" i="5"/>
  <c r="X27" i="5"/>
  <c r="U27" i="5"/>
  <c r="Y26" i="5"/>
  <c r="V26" i="5"/>
  <c r="Y25" i="5"/>
  <c r="X25" i="5"/>
  <c r="U25" i="5"/>
  <c r="T25" i="5"/>
  <c r="L22" i="5"/>
  <c r="L29" i="5" s="1"/>
  <c r="Y21" i="5"/>
  <c r="X21" i="5"/>
  <c r="W21" i="5"/>
  <c r="V21" i="5"/>
  <c r="U21" i="5"/>
  <c r="T21" i="5"/>
  <c r="R21" i="5"/>
  <c r="N21" i="5"/>
  <c r="L21" i="5"/>
  <c r="Q21" i="5" s="1"/>
  <c r="L6" i="5"/>
  <c r="L13" i="5" s="1"/>
  <c r="Y5" i="5"/>
  <c r="AI5" i="5" s="1"/>
  <c r="X5" i="5"/>
  <c r="AH5" i="5" s="1"/>
  <c r="W5" i="5"/>
  <c r="AG5" i="5" s="1"/>
  <c r="V5" i="5"/>
  <c r="AF5" i="5" s="1"/>
  <c r="U5" i="5"/>
  <c r="AE5" i="5" s="1"/>
  <c r="T5" i="5"/>
  <c r="AD5" i="5" s="1"/>
  <c r="R5" i="5"/>
  <c r="N5" i="5"/>
  <c r="L5" i="5"/>
  <c r="Q5" i="5" s="1"/>
  <c r="Q38" i="5" l="1"/>
  <c r="AA38" i="5" s="1"/>
  <c r="Q6" i="5"/>
  <c r="AA6" i="5" s="1"/>
  <c r="Q54" i="5"/>
  <c r="Q61" i="5" s="1"/>
  <c r="AD70" i="5"/>
  <c r="AE70" i="5"/>
  <c r="AF70" i="5"/>
  <c r="AG70" i="5"/>
  <c r="AH70" i="5"/>
  <c r="AI70" i="5"/>
  <c r="U35" i="5"/>
  <c r="AE29" i="5" s="1"/>
  <c r="Y35" i="5"/>
  <c r="AI29" i="5" s="1"/>
  <c r="Q22" i="5"/>
  <c r="AA22" i="5" s="1"/>
  <c r="W35" i="5"/>
  <c r="AG29" i="5" s="1"/>
  <c r="I19" i="5"/>
  <c r="G12" i="5"/>
  <c r="G69" i="5" s="1"/>
  <c r="E19" i="5"/>
  <c r="T44" i="5"/>
  <c r="AD38" i="5" s="1"/>
  <c r="F12" i="5"/>
  <c r="Q13" i="5"/>
  <c r="AA13" i="5" s="1"/>
  <c r="Y28" i="5"/>
  <c r="AI22" i="5" s="1"/>
  <c r="V35" i="5"/>
  <c r="AF29" i="5" s="1"/>
  <c r="W44" i="5"/>
  <c r="AG38" i="5" s="1"/>
  <c r="E12" i="5"/>
  <c r="Q45" i="5"/>
  <c r="AA45" i="5" s="1"/>
  <c r="V60" i="5"/>
  <c r="V67" i="5"/>
  <c r="T67" i="5"/>
  <c r="W67" i="5"/>
  <c r="U67" i="5"/>
  <c r="U60" i="5"/>
  <c r="Y60" i="5"/>
  <c r="W60" i="5"/>
  <c r="T60" i="5"/>
  <c r="T51" i="5"/>
  <c r="AD45" i="5" s="1"/>
  <c r="X51" i="5"/>
  <c r="AH45" i="5" s="1"/>
  <c r="Y51" i="5"/>
  <c r="AI45" i="5" s="1"/>
  <c r="V44" i="5"/>
  <c r="AF38" i="5" s="1"/>
  <c r="W28" i="5"/>
  <c r="AG22" i="5" s="1"/>
  <c r="V28" i="5"/>
  <c r="AF22" i="5" s="1"/>
  <c r="J19" i="5"/>
  <c r="F19" i="5"/>
  <c r="H19" i="5"/>
  <c r="W19" i="5"/>
  <c r="AG13" i="5" s="1"/>
  <c r="U19" i="5"/>
  <c r="AE13" i="5" s="1"/>
  <c r="X19" i="5"/>
  <c r="AH13" i="5" s="1"/>
  <c r="J12" i="5"/>
  <c r="J69" i="5" s="1"/>
  <c r="I12" i="5"/>
  <c r="H12" i="5"/>
  <c r="U12" i="5"/>
  <c r="W12" i="5"/>
  <c r="X44" i="5"/>
  <c r="AH38" i="5" s="1"/>
  <c r="X60" i="5"/>
  <c r="Q29" i="5" l="1"/>
  <c r="AA29" i="5" s="1"/>
  <c r="E69" i="5"/>
  <c r="F69" i="5"/>
  <c r="I69" i="5"/>
  <c r="X28" i="5"/>
  <c r="AH22" i="5" s="1"/>
  <c r="H69" i="5"/>
  <c r="V51" i="5"/>
  <c r="AF45" i="5" s="1"/>
  <c r="V12" i="5"/>
  <c r="V19" i="5"/>
  <c r="AF13" i="5" s="1"/>
  <c r="U28" i="5"/>
  <c r="AE22" i="5" s="1"/>
  <c r="U51" i="5"/>
  <c r="AE45" i="5" s="1"/>
  <c r="U44" i="5"/>
  <c r="AE38" i="5" s="1"/>
  <c r="X35" i="5"/>
  <c r="AH29" i="5" s="1"/>
  <c r="Y44" i="5"/>
  <c r="AI38" i="5" s="1"/>
  <c r="T35" i="5"/>
  <c r="AD29" i="5" s="1"/>
  <c r="T19" i="5"/>
  <c r="AD13" i="5" s="1"/>
  <c r="T28" i="5"/>
  <c r="AD22" i="5" s="1"/>
  <c r="W51" i="5"/>
  <c r="Y67" i="5"/>
  <c r="X67" i="5"/>
  <c r="Y19" i="5"/>
  <c r="AI13" i="5" s="1"/>
  <c r="W69" i="5" l="1"/>
  <c r="AG45" i="5"/>
  <c r="K69" i="5"/>
  <c r="X69" i="5"/>
  <c r="V69" i="5"/>
  <c r="U69" i="5"/>
  <c r="T69" i="5"/>
  <c r="Y69" i="5"/>
  <c r="Z69" i="5" l="1"/>
  <c r="AD6" i="5"/>
  <c r="AD71" i="5" s="1"/>
  <c r="AD73" i="5" s="1"/>
  <c r="AF6" i="5"/>
  <c r="AF71" i="5" s="1"/>
  <c r="AF73" i="5" s="1"/>
  <c r="AG6" i="5"/>
  <c r="AG71" i="5" s="1"/>
  <c r="AG73" i="5" s="1"/>
  <c r="AI6" i="5"/>
  <c r="AI71" i="5" s="1"/>
  <c r="AI73" i="5" s="1"/>
  <c r="AH6" i="5"/>
  <c r="AH71" i="5" s="1"/>
  <c r="AH73" i="5" s="1"/>
  <c r="AE6" i="5"/>
  <c r="AE71" i="5" s="1"/>
  <c r="AE73" i="5" s="1"/>
</calcChain>
</file>

<file path=xl/sharedStrings.xml><?xml version="1.0" encoding="utf-8"?>
<sst xmlns="http://schemas.openxmlformats.org/spreadsheetml/2006/main" count="282" uniqueCount="41">
  <si>
    <t>Genève</t>
  </si>
  <si>
    <t>Jura</t>
  </si>
  <si>
    <t>Vaud</t>
  </si>
  <si>
    <t>Neuchâtel</t>
  </si>
  <si>
    <t>Standard</t>
  </si>
  <si>
    <t>Minergie</t>
  </si>
  <si>
    <t>Minergie-P</t>
  </si>
  <si>
    <t>Minergie-A</t>
  </si>
  <si>
    <t>Total</t>
  </si>
  <si>
    <t>Catégorie</t>
  </si>
  <si>
    <t>Taille</t>
  </si>
  <si>
    <t>Cat. I+II</t>
  </si>
  <si>
    <t>Cat III-XII</t>
  </si>
  <si>
    <r>
      <t>&lt;250m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SRE</t>
    </r>
  </si>
  <si>
    <r>
      <t>&gt;10'000m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</si>
  <si>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5'000-10'000m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</si>
  <si>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2'000-5'000m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</si>
  <si>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1'000-2'000m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</si>
  <si>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250-1'000m</t>
    </r>
    <r>
      <rPr>
        <vertAlign val="superscript"/>
        <sz val="11"/>
        <color theme="1"/>
        <rFont val="Calibri"/>
        <family val="2"/>
        <scheme val="minor"/>
      </rPr>
      <t>2</t>
    </r>
  </si>
  <si>
    <t>Cat. I+II+IV+XI</t>
  </si>
  <si>
    <t>Cat III+V-X+XII</t>
  </si>
  <si>
    <t>&lt;2'000m2</t>
  </si>
  <si>
    <t>&gt;2'000m2</t>
  </si>
  <si>
    <t>Valais*</t>
  </si>
  <si>
    <t>% des émoluments</t>
  </si>
  <si>
    <t>Indiquer par standard et taille (&lt;2000  et  &gt;2000m2)</t>
  </si>
  <si>
    <t>Fribourg*</t>
  </si>
  <si>
    <t>ECO**</t>
  </si>
  <si>
    <t>*: inclus demandes en allemand (à contôler également)</t>
  </si>
  <si>
    <t>**: nb de suppléments ECO sur des dossiers Minergie, Minergie-P et Minergie-A déjà comptés ci-dessus</t>
  </si>
  <si>
    <t>Revenus totaux des émoluments (inclus administration, technique, contrôles sur sites et royalties) en CHF</t>
  </si>
  <si>
    <t>CHF</t>
  </si>
  <si>
    <t xml:space="preserve">*** Les revenus totaux sont réduits globalement de 30%, pour tenir compte des  bâtiments avec plusieurs certificats </t>
  </si>
  <si>
    <t xml:space="preserve"> (plusieurs numéros de maisons identiques) qui ont des émoluments réduits pour les certificats supplémentaires.</t>
  </si>
  <si>
    <t>Etat 2018</t>
  </si>
  <si>
    <t>ORDRE DE GRANDEUR pour les contrôles techniques Minergie en Romandie</t>
  </si>
  <si>
    <t>Y compris un facteur de réduction de 0,7 ***</t>
  </si>
  <si>
    <t xml:space="preserve"> Total sans ECO</t>
  </si>
  <si>
    <t>Offre pour contrôle technique, en % des émoluments et en CHF</t>
  </si>
  <si>
    <t>Ordre de grandeur basés sur les moyennes annuelles 2016-2017, tendance 2018</t>
  </si>
  <si>
    <t>Emolument moyen par standard et catégorie (hors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</si>
</sst>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0" borderId="0" xfId="0" applyFont="1" applyBorder="1"/>
    <xf numFmtId="0" fontId="3" fillId="0" borderId="2" xfId="0" applyFont="1" applyBorder="1"/>
    <xf numFmtId="0" fontId="0" fillId="0" borderId="3" xfId="0" applyFont="1" applyBorder="1"/>
    <xf numFmtId="0" fontId="0" fillId="0" borderId="3" xfId="0" applyBorder="1"/>
    <xf numFmtId="0" fontId="0" fillId="0" borderId="5" xfId="0" applyBorder="1"/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0" fillId="0" borderId="8" xfId="0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9" fontId="2" fillId="0" borderId="0" xfId="0" applyNumberFormat="1" applyFont="1" applyFill="1" applyBorder="1" applyAlignment="1"/>
    <xf numFmtId="0" fontId="3" fillId="0" borderId="0" xfId="0" applyFont="1" applyFill="1" applyBorder="1"/>
    <xf numFmtId="165" fontId="4" fillId="0" borderId="0" xfId="1" applyNumberFormat="1" applyFont="1" applyFill="1" applyBorder="1"/>
    <xf numFmtId="0" fontId="3" fillId="0" borderId="2" xfId="0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0" fontId="3" fillId="0" borderId="5" xfId="0" applyFont="1" applyFill="1" applyBorder="1"/>
    <xf numFmtId="165" fontId="4" fillId="0" borderId="6" xfId="1" applyNumberFormat="1" applyFont="1" applyFill="1" applyBorder="1"/>
    <xf numFmtId="0" fontId="0" fillId="0" borderId="5" xfId="0" applyFill="1" applyBorder="1"/>
    <xf numFmtId="0" fontId="3" fillId="0" borderId="8" xfId="0" applyFont="1" applyFill="1" applyBorder="1"/>
    <xf numFmtId="165" fontId="4" fillId="0" borderId="1" xfId="1" applyNumberFormat="1" applyFont="1" applyFill="1" applyBorder="1"/>
    <xf numFmtId="165" fontId="4" fillId="0" borderId="7" xfId="1" applyNumberFormat="1" applyFont="1" applyFill="1" applyBorder="1"/>
    <xf numFmtId="0" fontId="0" fillId="0" borderId="9" xfId="0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165" fontId="6" fillId="0" borderId="0" xfId="1" applyNumberFormat="1" applyFont="1" applyFill="1" applyBorder="1"/>
    <xf numFmtId="165" fontId="0" fillId="0" borderId="4" xfId="1" applyNumberFormat="1" applyFont="1" applyFill="1" applyBorder="1"/>
    <xf numFmtId="165" fontId="0" fillId="0" borderId="6" xfId="1" applyNumberFormat="1" applyFont="1" applyFill="1" applyBorder="1"/>
    <xf numFmtId="165" fontId="0" fillId="0" borderId="7" xfId="1" applyNumberFormat="1" applyFont="1" applyFill="1" applyBorder="1"/>
    <xf numFmtId="0" fontId="4" fillId="0" borderId="3" xfId="0" applyFont="1" applyFill="1" applyBorder="1"/>
    <xf numFmtId="0" fontId="6" fillId="0" borderId="1" xfId="0" applyFont="1" applyBorder="1"/>
    <xf numFmtId="1" fontId="4" fillId="0" borderId="3" xfId="0" applyNumberFormat="1" applyFont="1" applyFill="1" applyBorder="1"/>
    <xf numFmtId="1" fontId="4" fillId="0" borderId="0" xfId="0" applyNumberFormat="1" applyFont="1" applyFill="1" applyBorder="1"/>
    <xf numFmtId="1" fontId="4" fillId="0" borderId="1" xfId="0" applyNumberFormat="1" applyFont="1" applyFill="1" applyBorder="1"/>
    <xf numFmtId="1" fontId="3" fillId="0" borderId="0" xfId="0" applyNumberFormat="1" applyFont="1" applyFill="1" applyBorder="1"/>
    <xf numFmtId="1" fontId="3" fillId="0" borderId="6" xfId="0" applyNumberFormat="1" applyFont="1" applyFill="1" applyBorder="1"/>
    <xf numFmtId="1" fontId="3" fillId="0" borderId="1" xfId="0" applyNumberFormat="1" applyFont="1" applyFill="1" applyBorder="1"/>
    <xf numFmtId="1" fontId="3" fillId="0" borderId="7" xfId="0" applyNumberFormat="1" applyFont="1" applyFill="1" applyBorder="1"/>
    <xf numFmtId="0" fontId="3" fillId="0" borderId="15" xfId="0" applyFont="1" applyBorder="1"/>
    <xf numFmtId="0" fontId="3" fillId="0" borderId="9" xfId="0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167" fontId="0" fillId="0" borderId="0" xfId="0" applyNumberFormat="1" applyFill="1"/>
    <xf numFmtId="167" fontId="2" fillId="0" borderId="0" xfId="0" applyNumberFormat="1" applyFont="1" applyFill="1" applyBorder="1"/>
    <xf numFmtId="167" fontId="0" fillId="0" borderId="0" xfId="0" applyNumberFormat="1" applyFont="1" applyFill="1" applyBorder="1"/>
    <xf numFmtId="165" fontId="3" fillId="0" borderId="11" xfId="0" applyNumberFormat="1" applyFont="1" applyBorder="1"/>
    <xf numFmtId="166" fontId="0" fillId="2" borderId="11" xfId="2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1" xfId="0" applyFill="1" applyBorder="1"/>
    <xf numFmtId="167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9" fontId="2" fillId="0" borderId="3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65" fontId="4" fillId="0" borderId="2" xfId="1" applyNumberFormat="1" applyFont="1" applyFill="1" applyBorder="1"/>
    <xf numFmtId="165" fontId="4" fillId="0" borderId="5" xfId="1" applyNumberFormat="1" applyFont="1" applyFill="1" applyBorder="1"/>
    <xf numFmtId="165" fontId="4" fillId="0" borderId="8" xfId="1" applyNumberFormat="1" applyFont="1" applyFill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0" fontId="4" fillId="0" borderId="0" xfId="0" applyFont="1"/>
    <xf numFmtId="0" fontId="0" fillId="3" borderId="0" xfId="0" applyFill="1" applyBorder="1"/>
    <xf numFmtId="0" fontId="3" fillId="3" borderId="0" xfId="0" applyFont="1" applyFill="1" applyBorder="1"/>
    <xf numFmtId="166" fontId="0" fillId="3" borderId="0" xfId="0" applyNumberFormat="1" applyFill="1" applyBorder="1"/>
    <xf numFmtId="9" fontId="2" fillId="3" borderId="0" xfId="0" applyNumberFormat="1" applyFont="1" applyFill="1" applyBorder="1" applyAlignment="1" applyProtection="1">
      <protection locked="0"/>
    </xf>
    <xf numFmtId="9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>
      <alignment horizontal="center" vertical="center"/>
    </xf>
    <xf numFmtId="9" fontId="2" fillId="4" borderId="12" xfId="0" applyNumberFormat="1" applyFont="1" applyFill="1" applyBorder="1" applyAlignment="1" applyProtection="1">
      <alignment horizontal="center" vertical="center"/>
      <protection locked="0"/>
    </xf>
    <xf numFmtId="9" fontId="2" fillId="4" borderId="13" xfId="0" applyNumberFormat="1" applyFont="1" applyFill="1" applyBorder="1" applyAlignment="1" applyProtection="1">
      <alignment horizontal="center" vertical="center"/>
      <protection locked="0"/>
    </xf>
    <xf numFmtId="9" fontId="2" fillId="4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2:AI78"/>
  <sheetViews>
    <sheetView tabSelected="1" zoomScale="55" zoomScaleNormal="55" zoomScalePageLayoutView="70" workbookViewId="0">
      <selection activeCell="AD6" sqref="AD6:AD11"/>
    </sheetView>
  </sheetViews>
  <sheetFormatPr baseColWidth="10" defaultColWidth="9.6640625" defaultRowHeight="14.4" x14ac:dyDescent="0.3"/>
  <cols>
    <col min="1" max="1" width="3.88671875" customWidth="1"/>
    <col min="3" max="3" width="12" bestFit="1" customWidth="1"/>
    <col min="4" max="4" width="13.44140625" bestFit="1" customWidth="1"/>
    <col min="5" max="10" width="12.33203125" style="16" customWidth="1"/>
    <col min="11" max="11" width="6.109375" customWidth="1"/>
    <col min="13" max="13" width="14.109375" bestFit="1" customWidth="1"/>
    <col min="14" max="14" width="14" bestFit="1" customWidth="1"/>
    <col min="15" max="15" width="9.6640625" style="16"/>
    <col min="16" max="16" width="5.88671875" customWidth="1"/>
    <col min="17" max="17" width="15.6640625" customWidth="1"/>
    <col min="19" max="19" width="15.33203125" bestFit="1" customWidth="1"/>
    <col min="20" max="21" width="12.109375" bestFit="1" customWidth="1"/>
    <col min="22" max="22" width="10.88671875" bestFit="1" customWidth="1"/>
    <col min="23" max="23" width="11.6640625" bestFit="1" customWidth="1"/>
    <col min="24" max="24" width="13.6640625" bestFit="1" customWidth="1"/>
    <col min="25" max="25" width="11.6640625" bestFit="1" customWidth="1"/>
    <col min="26" max="26" width="10.88671875" customWidth="1"/>
    <col min="27" max="27" width="12.88671875" customWidth="1"/>
    <col min="28" max="28" width="12.33203125" style="16" customWidth="1"/>
    <col min="29" max="29" width="7" style="16" customWidth="1"/>
    <col min="30" max="30" width="9.6640625" style="16" customWidth="1"/>
    <col min="31" max="31" width="9.6640625" customWidth="1"/>
    <col min="34" max="34" width="11" customWidth="1"/>
    <col min="35" max="35" width="9.6640625" customWidth="1"/>
  </cols>
  <sheetData>
    <row r="2" spans="2:35" x14ac:dyDescent="0.3">
      <c r="B2" s="1" t="s">
        <v>35</v>
      </c>
      <c r="L2" s="1" t="s">
        <v>40</v>
      </c>
      <c r="M2" s="1"/>
      <c r="Q2" s="1" t="s">
        <v>30</v>
      </c>
      <c r="Y2">
        <v>0.7</v>
      </c>
      <c r="AA2" s="20" t="s">
        <v>38</v>
      </c>
    </row>
    <row r="3" spans="2:35" x14ac:dyDescent="0.3">
      <c r="B3" t="s">
        <v>39</v>
      </c>
      <c r="C3" s="1"/>
      <c r="L3" t="s">
        <v>34</v>
      </c>
      <c r="Q3" s="77" t="s">
        <v>36</v>
      </c>
      <c r="AA3" t="s">
        <v>25</v>
      </c>
    </row>
    <row r="5" spans="2:35" x14ac:dyDescent="0.3">
      <c r="B5" s="4" t="s">
        <v>4</v>
      </c>
      <c r="C5" s="4" t="s">
        <v>9</v>
      </c>
      <c r="D5" s="4" t="s">
        <v>10</v>
      </c>
      <c r="E5" s="62" t="s">
        <v>26</v>
      </c>
      <c r="F5" s="62" t="s">
        <v>0</v>
      </c>
      <c r="G5" s="62" t="s">
        <v>1</v>
      </c>
      <c r="H5" s="62" t="s">
        <v>3</v>
      </c>
      <c r="I5" s="62" t="s">
        <v>2</v>
      </c>
      <c r="J5" s="62" t="s">
        <v>23</v>
      </c>
      <c r="L5" s="3" t="str">
        <f>B5</f>
        <v>Standard</v>
      </c>
      <c r="M5" s="3" t="s">
        <v>9</v>
      </c>
      <c r="N5" s="3" t="str">
        <f>D5</f>
        <v>Taille</v>
      </c>
      <c r="O5" s="66" t="s">
        <v>31</v>
      </c>
      <c r="Q5" s="3" t="str">
        <f>L5</f>
        <v>Standard</v>
      </c>
      <c r="R5" s="3" t="str">
        <f>M5</f>
        <v>Catégorie</v>
      </c>
      <c r="S5" s="3" t="s">
        <v>10</v>
      </c>
      <c r="T5" s="63" t="str">
        <f t="shared" ref="T5:Y5" si="0">E5</f>
        <v>Fribourg*</v>
      </c>
      <c r="U5" s="63" t="str">
        <f t="shared" si="0"/>
        <v>Genève</v>
      </c>
      <c r="V5" s="63" t="str">
        <f t="shared" si="0"/>
        <v>Jura</v>
      </c>
      <c r="W5" s="63" t="str">
        <f t="shared" si="0"/>
        <v>Neuchâtel</v>
      </c>
      <c r="X5" s="63" t="str">
        <f t="shared" si="0"/>
        <v>Vaud</v>
      </c>
      <c r="Y5" s="63" t="str">
        <f t="shared" si="0"/>
        <v>Valais*</v>
      </c>
      <c r="AA5" s="1"/>
      <c r="AB5"/>
      <c r="AD5" s="65" t="str">
        <f>T5</f>
        <v>Fribourg*</v>
      </c>
      <c r="AE5" s="65" t="str">
        <f t="shared" ref="AE5:AI5" si="1">U5</f>
        <v>Genève</v>
      </c>
      <c r="AF5" s="65" t="str">
        <f t="shared" si="1"/>
        <v>Jura</v>
      </c>
      <c r="AG5" s="65" t="str">
        <f t="shared" si="1"/>
        <v>Neuchâtel</v>
      </c>
      <c r="AH5" s="65" t="str">
        <f t="shared" si="1"/>
        <v>Vaud</v>
      </c>
      <c r="AI5" s="65" t="str">
        <f t="shared" si="1"/>
        <v>Valais*</v>
      </c>
    </row>
    <row r="6" spans="2:35" ht="16.2" x14ac:dyDescent="0.3">
      <c r="B6" s="6" t="s">
        <v>5</v>
      </c>
      <c r="C6" s="7" t="s">
        <v>11</v>
      </c>
      <c r="D6" s="8" t="s">
        <v>13</v>
      </c>
      <c r="E6" s="42">
        <v>4</v>
      </c>
      <c r="F6" s="42">
        <v>13</v>
      </c>
      <c r="G6" s="42">
        <v>1</v>
      </c>
      <c r="H6" s="42">
        <v>1</v>
      </c>
      <c r="I6" s="42">
        <v>48</v>
      </c>
      <c r="J6" s="42">
        <v>42</v>
      </c>
      <c r="L6" s="6" t="str">
        <f>B6</f>
        <v>Minergie</v>
      </c>
      <c r="M6" s="7" t="s">
        <v>11</v>
      </c>
      <c r="N6" s="8" t="s">
        <v>13</v>
      </c>
      <c r="O6" s="37">
        <v>1200</v>
      </c>
      <c r="Q6" s="22" t="str">
        <f>L6</f>
        <v>Minergie</v>
      </c>
      <c r="R6" s="7" t="s">
        <v>11</v>
      </c>
      <c r="S6" s="8" t="s">
        <v>13</v>
      </c>
      <c r="T6" s="72">
        <f>E6*$O6*$Y$2</f>
        <v>3360</v>
      </c>
      <c r="U6" s="23">
        <f t="shared" ref="U6:Y6" si="2">F6*$O6*$Y$2</f>
        <v>10920</v>
      </c>
      <c r="V6" s="23">
        <f t="shared" si="2"/>
        <v>840</v>
      </c>
      <c r="W6" s="23">
        <f>H6*$O6*$Y$2</f>
        <v>840</v>
      </c>
      <c r="X6" s="23">
        <f>I6*$O6*$Y$2</f>
        <v>40320</v>
      </c>
      <c r="Y6" s="24">
        <f t="shared" si="2"/>
        <v>35280</v>
      </c>
      <c r="AA6" s="36" t="str">
        <f>Q6</f>
        <v>Minergie</v>
      </c>
      <c r="AB6" s="84">
        <v>0</v>
      </c>
      <c r="AD6" s="87">
        <f>$AB$6*T12</f>
        <v>0</v>
      </c>
      <c r="AE6" s="87">
        <f t="shared" ref="AE6:AI6" si="3">$AB$6*U12</f>
        <v>0</v>
      </c>
      <c r="AF6" s="87">
        <f t="shared" si="3"/>
        <v>0</v>
      </c>
      <c r="AG6" s="87">
        <f t="shared" si="3"/>
        <v>0</v>
      </c>
      <c r="AH6" s="87">
        <f t="shared" si="3"/>
        <v>0</v>
      </c>
      <c r="AI6" s="87">
        <f t="shared" si="3"/>
        <v>0</v>
      </c>
    </row>
    <row r="7" spans="2:35" ht="16.2" x14ac:dyDescent="0.3">
      <c r="B7" s="10"/>
      <c r="C7" s="5"/>
      <c r="D7" s="3" t="s">
        <v>18</v>
      </c>
      <c r="E7" s="43">
        <v>3</v>
      </c>
      <c r="F7" s="43">
        <v>10</v>
      </c>
      <c r="G7" s="43">
        <v>2</v>
      </c>
      <c r="H7" s="43">
        <v>1</v>
      </c>
      <c r="I7" s="43">
        <v>31</v>
      </c>
      <c r="J7" s="43">
        <v>18</v>
      </c>
      <c r="L7" s="10"/>
      <c r="M7" s="5"/>
      <c r="N7" s="3" t="s">
        <v>18</v>
      </c>
      <c r="O7" s="38">
        <v>1700</v>
      </c>
      <c r="Q7" s="25"/>
      <c r="R7" s="5"/>
      <c r="S7" s="3" t="s">
        <v>18</v>
      </c>
      <c r="T7" s="73">
        <f t="shared" ref="T7:T11" si="4">E7*$O7*$Y$2</f>
        <v>3570</v>
      </c>
      <c r="U7" s="21">
        <f t="shared" ref="U7:U11" si="5">F7*$O7*$Y$2</f>
        <v>11900</v>
      </c>
      <c r="V7" s="21">
        <f t="shared" ref="V7:V11" si="6">G7*$O7*$Y$2</f>
        <v>2380</v>
      </c>
      <c r="W7" s="21">
        <f t="shared" ref="W7:W11" si="7">H7*$O7*$Y$2</f>
        <v>1190</v>
      </c>
      <c r="X7" s="21">
        <f t="shared" ref="X7:X11" si="8">I7*$O7*$Y$2</f>
        <v>36890</v>
      </c>
      <c r="Y7" s="26">
        <f t="shared" ref="Y7:Y11" si="9">J7*$O7*$Y$2</f>
        <v>21420</v>
      </c>
      <c r="AA7" s="21" t="s">
        <v>21</v>
      </c>
      <c r="AB7" s="85"/>
      <c r="AD7" s="88"/>
      <c r="AE7" s="88"/>
      <c r="AF7" s="88"/>
      <c r="AG7" s="88"/>
      <c r="AH7" s="88"/>
      <c r="AI7" s="88"/>
    </row>
    <row r="8" spans="2:35" ht="16.2" x14ac:dyDescent="0.3">
      <c r="B8" s="9"/>
      <c r="C8" s="3"/>
      <c r="D8" s="2" t="s">
        <v>17</v>
      </c>
      <c r="E8" s="44">
        <v>4</v>
      </c>
      <c r="F8" s="44">
        <v>21</v>
      </c>
      <c r="G8" s="44">
        <v>1</v>
      </c>
      <c r="H8" s="44">
        <v>8</v>
      </c>
      <c r="I8" s="44">
        <v>37</v>
      </c>
      <c r="J8" s="44">
        <v>31</v>
      </c>
      <c r="L8" s="10"/>
      <c r="M8" s="2"/>
      <c r="N8" s="2" t="s">
        <v>17</v>
      </c>
      <c r="O8" s="39">
        <v>2500</v>
      </c>
      <c r="Q8" s="27"/>
      <c r="R8" s="2"/>
      <c r="S8" s="2" t="s">
        <v>17</v>
      </c>
      <c r="T8" s="73">
        <f t="shared" si="4"/>
        <v>7000</v>
      </c>
      <c r="U8" s="21">
        <f t="shared" si="5"/>
        <v>36750</v>
      </c>
      <c r="V8" s="21">
        <f t="shared" si="6"/>
        <v>1750</v>
      </c>
      <c r="W8" s="21">
        <f t="shared" si="7"/>
        <v>14000</v>
      </c>
      <c r="X8" s="21">
        <f t="shared" si="8"/>
        <v>64749.999999999993</v>
      </c>
      <c r="Y8" s="26">
        <f t="shared" si="9"/>
        <v>54250</v>
      </c>
      <c r="AB8" s="85"/>
      <c r="AD8" s="88"/>
      <c r="AE8" s="88"/>
      <c r="AF8" s="88"/>
      <c r="AG8" s="88"/>
      <c r="AH8" s="88"/>
      <c r="AI8" s="88"/>
    </row>
    <row r="9" spans="2:35" ht="16.2" x14ac:dyDescent="0.3">
      <c r="B9" s="9"/>
      <c r="C9" s="5" t="s">
        <v>12</v>
      </c>
      <c r="D9" s="3" t="s">
        <v>13</v>
      </c>
      <c r="E9" s="42">
        <v>1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L9" s="10"/>
      <c r="M9" s="5" t="s">
        <v>12</v>
      </c>
      <c r="N9" s="3" t="s">
        <v>13</v>
      </c>
      <c r="O9" s="38">
        <v>1500</v>
      </c>
      <c r="Q9" s="27"/>
      <c r="R9" s="5" t="s">
        <v>12</v>
      </c>
      <c r="S9" s="3" t="s">
        <v>13</v>
      </c>
      <c r="T9" s="72">
        <f t="shared" si="4"/>
        <v>1050</v>
      </c>
      <c r="U9" s="23">
        <f t="shared" si="5"/>
        <v>0</v>
      </c>
      <c r="V9" s="23">
        <f t="shared" si="6"/>
        <v>0</v>
      </c>
      <c r="W9" s="23">
        <f t="shared" si="7"/>
        <v>0</v>
      </c>
      <c r="X9" s="23">
        <f t="shared" si="8"/>
        <v>0</v>
      </c>
      <c r="Y9" s="24">
        <f t="shared" si="9"/>
        <v>0</v>
      </c>
      <c r="AB9" s="85"/>
      <c r="AD9" s="88"/>
      <c r="AE9" s="88"/>
      <c r="AF9" s="88"/>
      <c r="AG9" s="88"/>
      <c r="AH9" s="88"/>
      <c r="AI9" s="88"/>
    </row>
    <row r="10" spans="2:35" ht="16.2" x14ac:dyDescent="0.3">
      <c r="B10" s="9"/>
      <c r="C10" s="3"/>
      <c r="D10" s="3" t="s">
        <v>18</v>
      </c>
      <c r="E10" s="43">
        <v>0</v>
      </c>
      <c r="F10" s="43">
        <v>2</v>
      </c>
      <c r="G10" s="43">
        <v>0</v>
      </c>
      <c r="H10" s="43">
        <v>0</v>
      </c>
      <c r="I10" s="43">
        <v>1</v>
      </c>
      <c r="J10" s="43">
        <v>3</v>
      </c>
      <c r="L10" s="10"/>
      <c r="M10" s="3"/>
      <c r="N10" s="3" t="s">
        <v>18</v>
      </c>
      <c r="O10" s="38">
        <v>2100</v>
      </c>
      <c r="Q10" s="27"/>
      <c r="R10" s="3"/>
      <c r="S10" s="3" t="s">
        <v>18</v>
      </c>
      <c r="T10" s="73">
        <f t="shared" si="4"/>
        <v>0</v>
      </c>
      <c r="U10" s="21">
        <f t="shared" si="5"/>
        <v>2940</v>
      </c>
      <c r="V10" s="21">
        <f t="shared" si="6"/>
        <v>0</v>
      </c>
      <c r="W10" s="21">
        <f t="shared" si="7"/>
        <v>0</v>
      </c>
      <c r="X10" s="21">
        <f t="shared" si="8"/>
        <v>1470</v>
      </c>
      <c r="Y10" s="26">
        <f t="shared" si="9"/>
        <v>4410</v>
      </c>
      <c r="AB10" s="85"/>
      <c r="AD10" s="88"/>
      <c r="AE10" s="88"/>
      <c r="AF10" s="88"/>
      <c r="AG10" s="88"/>
      <c r="AH10" s="88"/>
      <c r="AI10" s="88"/>
    </row>
    <row r="11" spans="2:35" ht="16.2" x14ac:dyDescent="0.3">
      <c r="B11" s="9"/>
      <c r="C11" s="2"/>
      <c r="D11" s="2" t="s">
        <v>17</v>
      </c>
      <c r="E11" s="44">
        <v>1</v>
      </c>
      <c r="F11" s="44">
        <v>4</v>
      </c>
      <c r="G11" s="44">
        <v>0</v>
      </c>
      <c r="H11" s="44">
        <v>0</v>
      </c>
      <c r="I11" s="44">
        <v>4</v>
      </c>
      <c r="J11" s="44">
        <v>3</v>
      </c>
      <c r="L11" s="11"/>
      <c r="M11" s="2"/>
      <c r="N11" s="2" t="s">
        <v>17</v>
      </c>
      <c r="O11" s="39">
        <v>3200</v>
      </c>
      <c r="Q11" s="27"/>
      <c r="R11" s="2"/>
      <c r="S11" s="3" t="s">
        <v>17</v>
      </c>
      <c r="T11" s="74">
        <f t="shared" si="4"/>
        <v>2240</v>
      </c>
      <c r="U11" s="29">
        <f t="shared" si="5"/>
        <v>8960</v>
      </c>
      <c r="V11" s="29">
        <f t="shared" si="6"/>
        <v>0</v>
      </c>
      <c r="W11" s="29">
        <f t="shared" si="7"/>
        <v>0</v>
      </c>
      <c r="X11" s="29">
        <f t="shared" si="8"/>
        <v>8960</v>
      </c>
      <c r="Y11" s="30">
        <f t="shared" si="9"/>
        <v>6720</v>
      </c>
      <c r="AB11" s="86"/>
      <c r="AD11" s="89"/>
      <c r="AE11" s="89"/>
      <c r="AF11" s="89"/>
      <c r="AG11" s="89"/>
      <c r="AH11" s="89"/>
      <c r="AI11" s="89"/>
    </row>
    <row r="12" spans="2:35" x14ac:dyDescent="0.3">
      <c r="B12" s="9"/>
      <c r="C12" s="31"/>
      <c r="D12" s="4" t="s">
        <v>8</v>
      </c>
      <c r="E12" s="45">
        <f>SUM(E6:E11)</f>
        <v>13</v>
      </c>
      <c r="F12" s="45">
        <f t="shared" ref="F12:J12" si="10">SUM(F6:F11)</f>
        <v>50</v>
      </c>
      <c r="G12" s="45">
        <f t="shared" si="10"/>
        <v>4</v>
      </c>
      <c r="H12" s="45">
        <f t="shared" si="10"/>
        <v>10</v>
      </c>
      <c r="I12" s="45">
        <f t="shared" si="10"/>
        <v>121</v>
      </c>
      <c r="J12" s="46">
        <f t="shared" si="10"/>
        <v>97</v>
      </c>
      <c r="Q12" s="9"/>
      <c r="R12" s="3"/>
      <c r="S12" s="31" t="s">
        <v>8</v>
      </c>
      <c r="T12" s="14">
        <f>SUM(T6:T11)</f>
        <v>17220</v>
      </c>
      <c r="U12" s="14">
        <f t="shared" ref="U12:Y12" si="11">SUM(U6:U11)</f>
        <v>71470</v>
      </c>
      <c r="V12" s="14">
        <f t="shared" si="11"/>
        <v>4970</v>
      </c>
      <c r="W12" s="14">
        <f t="shared" si="11"/>
        <v>16030</v>
      </c>
      <c r="X12" s="14">
        <f>SUM(X6:X11)</f>
        <v>152390</v>
      </c>
      <c r="Y12" s="15">
        <f t="shared" si="11"/>
        <v>122080</v>
      </c>
      <c r="AB12" s="67"/>
      <c r="AE12" s="16"/>
      <c r="AF12" s="16"/>
      <c r="AG12" s="16"/>
      <c r="AH12" s="16"/>
      <c r="AI12" s="16"/>
    </row>
    <row r="13" spans="2:35" ht="16.2" x14ac:dyDescent="0.3">
      <c r="B13" s="9"/>
      <c r="C13" s="5" t="s">
        <v>11</v>
      </c>
      <c r="D13" s="40" t="s">
        <v>16</v>
      </c>
      <c r="E13" s="42">
        <v>14</v>
      </c>
      <c r="F13" s="42">
        <v>17</v>
      </c>
      <c r="G13" s="42">
        <v>3</v>
      </c>
      <c r="H13" s="42">
        <v>9</v>
      </c>
      <c r="I13" s="42">
        <v>40</v>
      </c>
      <c r="J13" s="42">
        <v>23</v>
      </c>
      <c r="L13" s="6" t="str">
        <f>L6</f>
        <v>Minergie</v>
      </c>
      <c r="M13" s="7" t="s">
        <v>11</v>
      </c>
      <c r="N13" s="8" t="s">
        <v>16</v>
      </c>
      <c r="O13" s="37">
        <v>4000</v>
      </c>
      <c r="Q13" s="6" t="str">
        <f>Q6</f>
        <v>Minergie</v>
      </c>
      <c r="R13" s="7" t="s">
        <v>11</v>
      </c>
      <c r="S13" s="3" t="s">
        <v>16</v>
      </c>
      <c r="T13" s="72">
        <f>E13*$O13*$Y$2</f>
        <v>39200</v>
      </c>
      <c r="U13" s="23">
        <f t="shared" ref="U13:Y13" si="12">F13*$O13*$Y$2</f>
        <v>47600</v>
      </c>
      <c r="V13" s="23">
        <f t="shared" si="12"/>
        <v>8400</v>
      </c>
      <c r="W13" s="23">
        <f t="shared" si="12"/>
        <v>25200</v>
      </c>
      <c r="X13" s="23">
        <f>I13*$O13*$Y$2</f>
        <v>112000</v>
      </c>
      <c r="Y13" s="24">
        <f t="shared" si="12"/>
        <v>64399.999999999993</v>
      </c>
      <c r="AA13" s="36" t="str">
        <f>Q13</f>
        <v>Minergie</v>
      </c>
      <c r="AB13" s="84">
        <v>0</v>
      </c>
      <c r="AD13" s="87">
        <f>$AB$13*T19</f>
        <v>0</v>
      </c>
      <c r="AE13" s="87">
        <f t="shared" ref="AE13:AI13" si="13">$AB$13*U19</f>
        <v>0</v>
      </c>
      <c r="AF13" s="87">
        <f t="shared" si="13"/>
        <v>0</v>
      </c>
      <c r="AG13" s="87">
        <f t="shared" si="13"/>
        <v>0</v>
      </c>
      <c r="AH13" s="87">
        <f t="shared" si="13"/>
        <v>0</v>
      </c>
      <c r="AI13" s="87">
        <f t="shared" si="13"/>
        <v>0</v>
      </c>
    </row>
    <row r="14" spans="2:35" ht="16.2" x14ac:dyDescent="0.3">
      <c r="B14" s="9"/>
      <c r="C14" s="4"/>
      <c r="D14" s="3" t="s">
        <v>15</v>
      </c>
      <c r="E14" s="43">
        <v>5</v>
      </c>
      <c r="F14" s="43">
        <v>25</v>
      </c>
      <c r="G14" s="43">
        <v>2</v>
      </c>
      <c r="H14" s="43">
        <v>0</v>
      </c>
      <c r="I14" s="43">
        <v>28</v>
      </c>
      <c r="J14" s="43">
        <v>7</v>
      </c>
      <c r="L14" s="10"/>
      <c r="M14" s="4"/>
      <c r="N14" s="3" t="s">
        <v>15</v>
      </c>
      <c r="O14" s="38">
        <v>8500</v>
      </c>
      <c r="Q14" s="27"/>
      <c r="R14" s="4"/>
      <c r="S14" s="3" t="s">
        <v>15</v>
      </c>
      <c r="T14" s="73">
        <f t="shared" ref="T14:T15" si="14">E14*$O14*$Y$2</f>
        <v>29749.999999999996</v>
      </c>
      <c r="U14" s="21">
        <f t="shared" ref="U14:U16" si="15">F14*$O14*$Y$2</f>
        <v>148750</v>
      </c>
      <c r="V14" s="21">
        <f t="shared" ref="V14:V16" si="16">G14*$O14*$Y$2</f>
        <v>11900</v>
      </c>
      <c r="W14" s="21">
        <f t="shared" ref="W14:W16" si="17">H14*$O14*$Y$2</f>
        <v>0</v>
      </c>
      <c r="X14" s="21">
        <f t="shared" ref="X14:X16" si="18">I14*$O14*$Y$2</f>
        <v>166600</v>
      </c>
      <c r="Y14" s="26">
        <f t="shared" ref="Y14:Y16" si="19">J14*$O14*$Y$2</f>
        <v>41650</v>
      </c>
      <c r="AA14" s="21" t="s">
        <v>22</v>
      </c>
      <c r="AB14" s="85"/>
      <c r="AD14" s="88"/>
      <c r="AE14" s="88"/>
      <c r="AF14" s="88"/>
      <c r="AG14" s="88"/>
      <c r="AH14" s="88"/>
      <c r="AI14" s="88"/>
    </row>
    <row r="15" spans="2:35" ht="16.2" x14ac:dyDescent="0.3">
      <c r="B15" s="9"/>
      <c r="C15" s="4"/>
      <c r="D15" s="2" t="s">
        <v>14</v>
      </c>
      <c r="E15" s="44">
        <v>1</v>
      </c>
      <c r="F15" s="44">
        <v>3</v>
      </c>
      <c r="G15" s="44">
        <v>0</v>
      </c>
      <c r="H15" s="44">
        <v>0</v>
      </c>
      <c r="I15" s="44">
        <v>1</v>
      </c>
      <c r="J15" s="44">
        <v>0</v>
      </c>
      <c r="L15" s="10"/>
      <c r="M15" s="12"/>
      <c r="N15" s="2" t="s">
        <v>14</v>
      </c>
      <c r="O15" s="39">
        <v>10000</v>
      </c>
      <c r="Q15" s="27"/>
      <c r="R15" s="12"/>
      <c r="S15" s="2" t="s">
        <v>14</v>
      </c>
      <c r="T15" s="74">
        <f t="shared" si="14"/>
        <v>7000</v>
      </c>
      <c r="U15" s="29">
        <f t="shared" si="15"/>
        <v>21000</v>
      </c>
      <c r="V15" s="29">
        <f t="shared" si="16"/>
        <v>0</v>
      </c>
      <c r="W15" s="29">
        <f t="shared" si="17"/>
        <v>0</v>
      </c>
      <c r="X15" s="29">
        <f t="shared" si="18"/>
        <v>7000</v>
      </c>
      <c r="Y15" s="30">
        <f t="shared" si="19"/>
        <v>0</v>
      </c>
      <c r="AB15" s="85"/>
      <c r="AD15" s="88"/>
      <c r="AE15" s="88"/>
      <c r="AF15" s="88"/>
      <c r="AG15" s="88"/>
      <c r="AH15" s="88"/>
      <c r="AI15" s="88"/>
    </row>
    <row r="16" spans="2:35" ht="16.2" x14ac:dyDescent="0.3">
      <c r="B16" s="9"/>
      <c r="C16" s="5" t="s">
        <v>12</v>
      </c>
      <c r="D16" s="3" t="s">
        <v>16</v>
      </c>
      <c r="E16" s="42">
        <v>1</v>
      </c>
      <c r="F16" s="42">
        <v>8</v>
      </c>
      <c r="G16" s="42">
        <v>0</v>
      </c>
      <c r="H16" s="42">
        <v>1</v>
      </c>
      <c r="I16" s="42">
        <v>14</v>
      </c>
      <c r="J16" s="42">
        <v>5</v>
      </c>
      <c r="L16" s="10"/>
      <c r="M16" s="5" t="s">
        <v>12</v>
      </c>
      <c r="N16" s="3" t="s">
        <v>16</v>
      </c>
      <c r="O16" s="38">
        <v>5200</v>
      </c>
      <c r="Q16" s="27"/>
      <c r="R16" s="5" t="s">
        <v>12</v>
      </c>
      <c r="S16" s="3" t="s">
        <v>16</v>
      </c>
      <c r="T16" s="72">
        <f>E16*$O16*$Y$2</f>
        <v>3639.9999999999995</v>
      </c>
      <c r="U16" s="23">
        <f t="shared" si="15"/>
        <v>29119.999999999996</v>
      </c>
      <c r="V16" s="23">
        <f t="shared" si="16"/>
        <v>0</v>
      </c>
      <c r="W16" s="23">
        <f t="shared" si="17"/>
        <v>3639.9999999999995</v>
      </c>
      <c r="X16" s="23">
        <f t="shared" si="18"/>
        <v>50960</v>
      </c>
      <c r="Y16" s="24">
        <f t="shared" si="19"/>
        <v>18200</v>
      </c>
      <c r="AB16" s="85"/>
      <c r="AD16" s="88"/>
      <c r="AE16" s="88"/>
      <c r="AF16" s="88"/>
      <c r="AG16" s="88"/>
      <c r="AH16" s="88"/>
      <c r="AI16" s="88"/>
    </row>
    <row r="17" spans="1:35" ht="16.2" x14ac:dyDescent="0.3">
      <c r="B17" s="10"/>
      <c r="C17" s="3"/>
      <c r="D17" s="3" t="s">
        <v>15</v>
      </c>
      <c r="E17" s="43">
        <v>1</v>
      </c>
      <c r="F17" s="43">
        <v>15</v>
      </c>
      <c r="G17" s="43">
        <v>0</v>
      </c>
      <c r="H17" s="43">
        <v>0</v>
      </c>
      <c r="I17" s="43">
        <v>16</v>
      </c>
      <c r="J17" s="43">
        <v>8</v>
      </c>
      <c r="L17" s="10"/>
      <c r="M17" s="3"/>
      <c r="N17" s="3" t="s">
        <v>15</v>
      </c>
      <c r="O17" s="38">
        <v>10000</v>
      </c>
      <c r="Q17" s="25"/>
      <c r="R17" s="3"/>
      <c r="S17" s="3" t="s">
        <v>15</v>
      </c>
      <c r="T17" s="73">
        <f t="shared" ref="T17:T18" si="20">E17*$O17*$Y$2</f>
        <v>7000</v>
      </c>
      <c r="U17" s="21">
        <f t="shared" ref="U17:U18" si="21">F17*$O17*$Y$2</f>
        <v>105000</v>
      </c>
      <c r="V17" s="21">
        <f t="shared" ref="V17:V18" si="22">G17*$O17*$Y$2</f>
        <v>0</v>
      </c>
      <c r="W17" s="21">
        <f t="shared" ref="W17:W18" si="23">H17*$O17*$Y$2</f>
        <v>0</v>
      </c>
      <c r="X17" s="21">
        <f t="shared" ref="X17:X18" si="24">I17*$O17*$Y$2</f>
        <v>112000</v>
      </c>
      <c r="Y17" s="26">
        <f t="shared" ref="Y17:Y18" si="25">J17*$O17*$Y$2</f>
        <v>56000</v>
      </c>
      <c r="AB17" s="85"/>
      <c r="AD17" s="88"/>
      <c r="AE17" s="88"/>
      <c r="AF17" s="88"/>
      <c r="AG17" s="88"/>
      <c r="AH17" s="88"/>
      <c r="AI17" s="88"/>
    </row>
    <row r="18" spans="1:35" ht="16.2" x14ac:dyDescent="0.3">
      <c r="B18" s="10"/>
      <c r="C18" s="2"/>
      <c r="D18" s="2" t="s">
        <v>14</v>
      </c>
      <c r="E18" s="44">
        <v>1</v>
      </c>
      <c r="F18" s="44">
        <v>11</v>
      </c>
      <c r="G18" s="44">
        <v>0</v>
      </c>
      <c r="H18" s="44">
        <v>1</v>
      </c>
      <c r="I18" s="44">
        <v>3</v>
      </c>
      <c r="J18" s="44">
        <v>1</v>
      </c>
      <c r="L18" s="11"/>
      <c r="M18" s="2"/>
      <c r="N18" s="2" t="s">
        <v>14</v>
      </c>
      <c r="O18" s="39">
        <v>12000</v>
      </c>
      <c r="Q18" s="28"/>
      <c r="R18" s="2"/>
      <c r="S18" s="2" t="s">
        <v>14</v>
      </c>
      <c r="T18" s="74">
        <f t="shared" si="20"/>
        <v>8400</v>
      </c>
      <c r="U18" s="29">
        <f t="shared" si="21"/>
        <v>92400</v>
      </c>
      <c r="V18" s="29">
        <f t="shared" si="22"/>
        <v>0</v>
      </c>
      <c r="W18" s="29">
        <f t="shared" si="23"/>
        <v>8400</v>
      </c>
      <c r="X18" s="29">
        <f t="shared" si="24"/>
        <v>25200</v>
      </c>
      <c r="Y18" s="30">
        <f t="shared" si="25"/>
        <v>8400</v>
      </c>
      <c r="AB18" s="86"/>
      <c r="AD18" s="89"/>
      <c r="AE18" s="89"/>
      <c r="AF18" s="89"/>
      <c r="AG18" s="89"/>
      <c r="AH18" s="89"/>
      <c r="AI18" s="89"/>
    </row>
    <row r="19" spans="1:35" x14ac:dyDescent="0.3">
      <c r="B19" s="11"/>
      <c r="C19" s="2"/>
      <c r="D19" s="41" t="s">
        <v>8</v>
      </c>
      <c r="E19" s="47">
        <f>SUM(E13:E18)</f>
        <v>23</v>
      </c>
      <c r="F19" s="47">
        <f t="shared" ref="F19:I19" si="26">SUM(F13:F18)</f>
        <v>79</v>
      </c>
      <c r="G19" s="47">
        <f t="shared" si="26"/>
        <v>5</v>
      </c>
      <c r="H19" s="47">
        <f t="shared" si="26"/>
        <v>11</v>
      </c>
      <c r="I19" s="47">
        <f t="shared" si="26"/>
        <v>102</v>
      </c>
      <c r="J19" s="48">
        <f>SUM(J13:J18)</f>
        <v>44</v>
      </c>
      <c r="Q19" s="13"/>
      <c r="R19" s="2"/>
      <c r="S19" s="2" t="s">
        <v>8</v>
      </c>
      <c r="T19" s="14">
        <f>SUM(T13:T18)</f>
        <v>94990</v>
      </c>
      <c r="U19" s="14">
        <f t="shared" ref="U19:Y19" si="27">SUM(U13:U18)</f>
        <v>443870</v>
      </c>
      <c r="V19" s="14">
        <f t="shared" si="27"/>
        <v>20300</v>
      </c>
      <c r="W19" s="14">
        <f t="shared" si="27"/>
        <v>37240</v>
      </c>
      <c r="X19" s="14">
        <f t="shared" si="27"/>
        <v>473760</v>
      </c>
      <c r="Y19" s="15">
        <f t="shared" si="27"/>
        <v>188650</v>
      </c>
      <c r="AB19" s="68"/>
      <c r="AE19" s="16"/>
      <c r="AF19" s="16"/>
      <c r="AG19" s="16"/>
      <c r="AH19" s="16"/>
      <c r="AI19" s="16"/>
    </row>
    <row r="20" spans="1:35" x14ac:dyDescent="0.3">
      <c r="A20" s="3"/>
      <c r="B20" s="4"/>
      <c r="C20" s="3"/>
      <c r="E20" s="53"/>
      <c r="F20" s="53"/>
      <c r="G20" s="53"/>
      <c r="H20" s="53"/>
      <c r="I20" s="53"/>
      <c r="J20" s="53"/>
      <c r="AB20" s="69"/>
      <c r="AE20" s="16"/>
      <c r="AF20" s="16"/>
      <c r="AG20" s="16"/>
      <c r="AH20" s="16"/>
      <c r="AI20" s="16"/>
    </row>
    <row r="21" spans="1:35" x14ac:dyDescent="0.3">
      <c r="B21" s="3" t="s">
        <v>4</v>
      </c>
      <c r="C21" s="3" t="s">
        <v>9</v>
      </c>
      <c r="D21" s="3" t="s">
        <v>10</v>
      </c>
      <c r="E21" s="62" t="s">
        <v>26</v>
      </c>
      <c r="F21" s="62" t="s">
        <v>0</v>
      </c>
      <c r="G21" s="62" t="s">
        <v>1</v>
      </c>
      <c r="H21" s="62" t="s">
        <v>3</v>
      </c>
      <c r="I21" s="62" t="s">
        <v>2</v>
      </c>
      <c r="J21" s="62" t="s">
        <v>23</v>
      </c>
      <c r="L21" s="3" t="str">
        <f>B21</f>
        <v>Standard</v>
      </c>
      <c r="M21" s="3" t="s">
        <v>9</v>
      </c>
      <c r="N21" s="3" t="str">
        <f>D21</f>
        <v>Taille</v>
      </c>
      <c r="O21" s="66" t="s">
        <v>31</v>
      </c>
      <c r="Q21" s="3" t="str">
        <f>L21</f>
        <v>Standard</v>
      </c>
      <c r="R21" s="3" t="str">
        <f>M21</f>
        <v>Catégorie</v>
      </c>
      <c r="S21" s="3" t="s">
        <v>10</v>
      </c>
      <c r="T21" s="63" t="str">
        <f t="shared" ref="T21:Y21" si="28">E21</f>
        <v>Fribourg*</v>
      </c>
      <c r="U21" s="63" t="str">
        <f t="shared" si="28"/>
        <v>Genève</v>
      </c>
      <c r="V21" s="63" t="str">
        <f t="shared" si="28"/>
        <v>Jura</v>
      </c>
      <c r="W21" s="63" t="str">
        <f t="shared" si="28"/>
        <v>Neuchâtel</v>
      </c>
      <c r="X21" s="63" t="str">
        <f t="shared" si="28"/>
        <v>Vaud</v>
      </c>
      <c r="Y21" s="63" t="str">
        <f t="shared" si="28"/>
        <v>Valais*</v>
      </c>
      <c r="AA21" s="1"/>
      <c r="AB21" s="69"/>
      <c r="AE21" s="16"/>
      <c r="AF21" s="16"/>
      <c r="AG21" s="16"/>
      <c r="AH21" s="16"/>
      <c r="AI21" s="16"/>
    </row>
    <row r="22" spans="1:35" ht="16.2" x14ac:dyDescent="0.3">
      <c r="B22" s="6" t="s">
        <v>6</v>
      </c>
      <c r="C22" s="7" t="s">
        <v>11</v>
      </c>
      <c r="D22" s="8" t="s">
        <v>13</v>
      </c>
      <c r="E22" s="42">
        <v>3</v>
      </c>
      <c r="F22" s="42">
        <v>1</v>
      </c>
      <c r="G22" s="42">
        <v>4</v>
      </c>
      <c r="H22" s="42">
        <v>1</v>
      </c>
      <c r="I22" s="42">
        <v>5</v>
      </c>
      <c r="J22" s="42">
        <v>5</v>
      </c>
      <c r="L22" s="6" t="str">
        <f>B22</f>
        <v>Minergie-P</v>
      </c>
      <c r="M22" s="7" t="s">
        <v>11</v>
      </c>
      <c r="N22" s="8" t="s">
        <v>13</v>
      </c>
      <c r="O22" s="24">
        <v>2400</v>
      </c>
      <c r="Q22" s="22" t="str">
        <f>L22</f>
        <v>Minergie-P</v>
      </c>
      <c r="R22" s="7" t="s">
        <v>11</v>
      </c>
      <c r="S22" s="8" t="s">
        <v>13</v>
      </c>
      <c r="T22" s="72">
        <f>E22*$O22*$Y$2</f>
        <v>5040</v>
      </c>
      <c r="U22" s="23">
        <f t="shared" ref="U22:Y22" si="29">F22*$O22*$Y$2</f>
        <v>1680</v>
      </c>
      <c r="V22" s="23">
        <f t="shared" si="29"/>
        <v>6720</v>
      </c>
      <c r="W22" s="23">
        <f t="shared" si="29"/>
        <v>1680</v>
      </c>
      <c r="X22" s="23">
        <f t="shared" si="29"/>
        <v>8400</v>
      </c>
      <c r="Y22" s="24">
        <f t="shared" si="29"/>
        <v>8400</v>
      </c>
      <c r="AA22" s="36" t="str">
        <f>Q22</f>
        <v>Minergie-P</v>
      </c>
      <c r="AB22" s="84">
        <v>0</v>
      </c>
      <c r="AD22" s="87">
        <f>$AB$22*T28</f>
        <v>0</v>
      </c>
      <c r="AE22" s="87">
        <f t="shared" ref="AE22:AI22" si="30">$AB$22*U28</f>
        <v>0</v>
      </c>
      <c r="AF22" s="87">
        <f t="shared" si="30"/>
        <v>0</v>
      </c>
      <c r="AG22" s="87">
        <f t="shared" si="30"/>
        <v>0</v>
      </c>
      <c r="AH22" s="87">
        <f t="shared" si="30"/>
        <v>0</v>
      </c>
      <c r="AI22" s="87">
        <f t="shared" si="30"/>
        <v>0</v>
      </c>
    </row>
    <row r="23" spans="1:35" ht="16.2" x14ac:dyDescent="0.3">
      <c r="B23" s="10"/>
      <c r="C23" s="5"/>
      <c r="D23" s="3" t="s">
        <v>18</v>
      </c>
      <c r="E23" s="43">
        <v>2</v>
      </c>
      <c r="F23" s="43">
        <v>1</v>
      </c>
      <c r="G23" s="43">
        <v>5</v>
      </c>
      <c r="H23" s="43">
        <v>0</v>
      </c>
      <c r="I23" s="43">
        <v>2</v>
      </c>
      <c r="J23" s="43">
        <v>3</v>
      </c>
      <c r="L23" s="10"/>
      <c r="M23" s="5"/>
      <c r="N23" s="3" t="s">
        <v>18</v>
      </c>
      <c r="O23" s="26">
        <v>3000</v>
      </c>
      <c r="Q23" s="25"/>
      <c r="R23" s="5"/>
      <c r="S23" s="3" t="s">
        <v>18</v>
      </c>
      <c r="T23" s="73">
        <f t="shared" ref="T23:T24" si="31">E23*$O23*$Y$2</f>
        <v>4200</v>
      </c>
      <c r="U23" s="21">
        <f t="shared" ref="U23:U24" si="32">F23*$O23*$Y$2</f>
        <v>2100</v>
      </c>
      <c r="V23" s="21">
        <f t="shared" ref="V23:V24" si="33">G23*$O23*$Y$2</f>
        <v>10500</v>
      </c>
      <c r="W23" s="21">
        <f t="shared" ref="W23:W24" si="34">H23*$O23*$Y$2</f>
        <v>0</v>
      </c>
      <c r="X23" s="21">
        <f t="shared" ref="X23:X24" si="35">I23*$O23*$Y$2</f>
        <v>4200</v>
      </c>
      <c r="Y23" s="26">
        <f t="shared" ref="Y23:Y24" si="36">J23*$O23*$Y$2</f>
        <v>6300</v>
      </c>
      <c r="AA23" s="21" t="s">
        <v>21</v>
      </c>
      <c r="AB23" s="85"/>
      <c r="AD23" s="88"/>
      <c r="AE23" s="88"/>
      <c r="AF23" s="88"/>
      <c r="AG23" s="88"/>
      <c r="AH23" s="88"/>
      <c r="AI23" s="88"/>
    </row>
    <row r="24" spans="1:35" ht="16.2" x14ac:dyDescent="0.3">
      <c r="B24" s="9"/>
      <c r="C24" s="3"/>
      <c r="D24" s="2" t="s">
        <v>17</v>
      </c>
      <c r="E24" s="44">
        <v>1</v>
      </c>
      <c r="F24" s="44">
        <v>2</v>
      </c>
      <c r="G24" s="44">
        <v>0</v>
      </c>
      <c r="H24" s="44">
        <v>0</v>
      </c>
      <c r="I24" s="44">
        <v>6</v>
      </c>
      <c r="J24" s="44">
        <v>0</v>
      </c>
      <c r="L24" s="10"/>
      <c r="M24" s="2"/>
      <c r="N24" s="2" t="s">
        <v>17</v>
      </c>
      <c r="O24" s="30">
        <v>4200</v>
      </c>
      <c r="Q24" s="27"/>
      <c r="R24" s="2"/>
      <c r="S24" s="2" t="s">
        <v>17</v>
      </c>
      <c r="T24" s="74">
        <f t="shared" si="31"/>
        <v>2940</v>
      </c>
      <c r="U24" s="29">
        <f t="shared" si="32"/>
        <v>5880</v>
      </c>
      <c r="V24" s="29">
        <f t="shared" si="33"/>
        <v>0</v>
      </c>
      <c r="W24" s="29">
        <f t="shared" si="34"/>
        <v>0</v>
      </c>
      <c r="X24" s="29">
        <f t="shared" si="35"/>
        <v>17640</v>
      </c>
      <c r="Y24" s="30">
        <f t="shared" si="36"/>
        <v>0</v>
      </c>
      <c r="AB24" s="85"/>
      <c r="AD24" s="88"/>
      <c r="AE24" s="88"/>
      <c r="AF24" s="88"/>
      <c r="AG24" s="88"/>
      <c r="AH24" s="88"/>
      <c r="AI24" s="88"/>
    </row>
    <row r="25" spans="1:35" ht="16.2" x14ac:dyDescent="0.3">
      <c r="B25" s="9"/>
      <c r="C25" s="5" t="s">
        <v>12</v>
      </c>
      <c r="D25" s="3" t="s">
        <v>13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L25" s="10"/>
      <c r="M25" s="5" t="s">
        <v>12</v>
      </c>
      <c r="N25" s="3" t="s">
        <v>13</v>
      </c>
      <c r="O25" s="26">
        <v>2700</v>
      </c>
      <c r="Q25" s="27"/>
      <c r="R25" s="5" t="s">
        <v>12</v>
      </c>
      <c r="S25" s="3" t="s">
        <v>13</v>
      </c>
      <c r="T25" s="72">
        <f t="shared" ref="T25:Y27" si="37">E25*$O25</f>
        <v>0</v>
      </c>
      <c r="U25" s="23">
        <f t="shared" si="37"/>
        <v>0</v>
      </c>
      <c r="V25" s="23">
        <f t="shared" si="37"/>
        <v>0</v>
      </c>
      <c r="W25" s="23">
        <f t="shared" si="37"/>
        <v>0</v>
      </c>
      <c r="X25" s="23">
        <f t="shared" si="37"/>
        <v>0</v>
      </c>
      <c r="Y25" s="24">
        <f t="shared" si="37"/>
        <v>0</v>
      </c>
      <c r="AB25" s="85"/>
      <c r="AD25" s="88"/>
      <c r="AE25" s="88"/>
      <c r="AF25" s="88"/>
      <c r="AG25" s="88"/>
      <c r="AH25" s="88"/>
      <c r="AI25" s="88"/>
    </row>
    <row r="26" spans="1:35" ht="16.2" x14ac:dyDescent="0.3">
      <c r="B26" s="9"/>
      <c r="C26" s="3"/>
      <c r="D26" s="3" t="s">
        <v>18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L26" s="10"/>
      <c r="M26" s="3"/>
      <c r="N26" s="3" t="s">
        <v>18</v>
      </c>
      <c r="O26" s="26">
        <v>3500</v>
      </c>
      <c r="Q26" s="27"/>
      <c r="R26" s="3"/>
      <c r="S26" s="3" t="s">
        <v>18</v>
      </c>
      <c r="T26" s="73">
        <f t="shared" si="37"/>
        <v>0</v>
      </c>
      <c r="U26" s="21">
        <f t="shared" si="37"/>
        <v>0</v>
      </c>
      <c r="V26" s="21">
        <f t="shared" si="37"/>
        <v>0</v>
      </c>
      <c r="W26" s="21">
        <f t="shared" si="37"/>
        <v>0</v>
      </c>
      <c r="X26" s="21">
        <f t="shared" si="37"/>
        <v>0</v>
      </c>
      <c r="Y26" s="26">
        <f t="shared" si="37"/>
        <v>0</v>
      </c>
      <c r="AB26" s="85"/>
      <c r="AD26" s="88"/>
      <c r="AE26" s="88"/>
      <c r="AF26" s="88"/>
      <c r="AG26" s="88"/>
      <c r="AH26" s="88"/>
      <c r="AI26" s="88"/>
    </row>
    <row r="27" spans="1:35" ht="16.2" x14ac:dyDescent="0.3">
      <c r="B27" s="9"/>
      <c r="C27" s="2"/>
      <c r="D27" s="2" t="s">
        <v>17</v>
      </c>
      <c r="E27" s="44">
        <v>1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L27" s="11"/>
      <c r="M27" s="2"/>
      <c r="N27" s="2" t="s">
        <v>17</v>
      </c>
      <c r="O27" s="30">
        <v>5000</v>
      </c>
      <c r="Q27" s="27"/>
      <c r="R27" s="2"/>
      <c r="S27" s="3" t="s">
        <v>17</v>
      </c>
      <c r="T27" s="74">
        <f>E27*$O27*Y2</f>
        <v>3500</v>
      </c>
      <c r="U27" s="29">
        <f t="shared" si="37"/>
        <v>0</v>
      </c>
      <c r="V27" s="29">
        <f t="shared" si="37"/>
        <v>0</v>
      </c>
      <c r="W27" s="29">
        <f t="shared" si="37"/>
        <v>0</v>
      </c>
      <c r="X27" s="29">
        <f t="shared" si="37"/>
        <v>0</v>
      </c>
      <c r="Y27" s="30">
        <f t="shared" si="37"/>
        <v>0</v>
      </c>
      <c r="AB27" s="86"/>
      <c r="AD27" s="89"/>
      <c r="AE27" s="89"/>
      <c r="AF27" s="89"/>
      <c r="AG27" s="89"/>
      <c r="AH27" s="89"/>
      <c r="AI27" s="89"/>
    </row>
    <row r="28" spans="1:35" x14ac:dyDescent="0.3">
      <c r="B28" s="9"/>
      <c r="C28" s="31"/>
      <c r="D28" s="50" t="s">
        <v>8</v>
      </c>
      <c r="E28" s="45">
        <f>SUM(E22:E27)</f>
        <v>7</v>
      </c>
      <c r="F28" s="45">
        <f t="shared" ref="F28:J28" si="38">SUM(F22:F27)</f>
        <v>4</v>
      </c>
      <c r="G28" s="45">
        <f t="shared" si="38"/>
        <v>9</v>
      </c>
      <c r="H28" s="45">
        <f t="shared" si="38"/>
        <v>1</v>
      </c>
      <c r="I28" s="45">
        <f t="shared" si="38"/>
        <v>13</v>
      </c>
      <c r="J28" s="46">
        <f t="shared" si="38"/>
        <v>8</v>
      </c>
      <c r="Q28" s="9"/>
      <c r="R28" s="3"/>
      <c r="S28" s="31" t="s">
        <v>8</v>
      </c>
      <c r="T28" s="32">
        <f>SUM(T22:T27)</f>
        <v>15680</v>
      </c>
      <c r="U28" s="32">
        <f t="shared" ref="U28:Y28" si="39">SUM(U22:U27)</f>
        <v>9660</v>
      </c>
      <c r="V28" s="32">
        <f t="shared" si="39"/>
        <v>17220</v>
      </c>
      <c r="W28" s="32">
        <f t="shared" si="39"/>
        <v>1680</v>
      </c>
      <c r="X28" s="32">
        <f t="shared" si="39"/>
        <v>30240</v>
      </c>
      <c r="Y28" s="33">
        <f t="shared" si="39"/>
        <v>14700</v>
      </c>
      <c r="AB28" s="67"/>
      <c r="AE28" s="16"/>
      <c r="AF28" s="16"/>
      <c r="AG28" s="16"/>
      <c r="AH28" s="16"/>
      <c r="AI28" s="16"/>
    </row>
    <row r="29" spans="1:35" ht="16.2" x14ac:dyDescent="0.3">
      <c r="B29" s="9"/>
      <c r="C29" s="5" t="s">
        <v>11</v>
      </c>
      <c r="D29" s="3" t="s">
        <v>16</v>
      </c>
      <c r="E29" s="42">
        <v>1</v>
      </c>
      <c r="F29" s="42">
        <v>2</v>
      </c>
      <c r="G29" s="42">
        <v>1</v>
      </c>
      <c r="H29" s="42">
        <v>1</v>
      </c>
      <c r="I29" s="42">
        <v>5</v>
      </c>
      <c r="J29" s="42">
        <v>0</v>
      </c>
      <c r="L29" s="6" t="str">
        <f>L22</f>
        <v>Minergie-P</v>
      </c>
      <c r="M29" s="7" t="s">
        <v>11</v>
      </c>
      <c r="N29" s="8" t="s">
        <v>16</v>
      </c>
      <c r="O29" s="24">
        <v>6000</v>
      </c>
      <c r="Q29" s="6" t="str">
        <f>Q22</f>
        <v>Minergie-P</v>
      </c>
      <c r="R29" s="7" t="s">
        <v>11</v>
      </c>
      <c r="S29" s="3" t="s">
        <v>16</v>
      </c>
      <c r="T29" s="72">
        <f>E29*$O29*$Y$2</f>
        <v>4200</v>
      </c>
      <c r="U29" s="23">
        <f t="shared" ref="U29:Y29" si="40">F29*$O29*$Y$2</f>
        <v>8400</v>
      </c>
      <c r="V29" s="23">
        <f t="shared" si="40"/>
        <v>4200</v>
      </c>
      <c r="W29" s="23">
        <f t="shared" si="40"/>
        <v>4200</v>
      </c>
      <c r="X29" s="23">
        <f t="shared" si="40"/>
        <v>21000</v>
      </c>
      <c r="Y29" s="24">
        <f t="shared" si="40"/>
        <v>0</v>
      </c>
      <c r="AA29" s="36" t="str">
        <f>Q29</f>
        <v>Minergie-P</v>
      </c>
      <c r="AB29" s="84">
        <v>0</v>
      </c>
      <c r="AD29" s="87">
        <f>$AB$29*T35</f>
        <v>0</v>
      </c>
      <c r="AE29" s="87">
        <f t="shared" ref="AE29:AI29" si="41">$AB$29*U35</f>
        <v>0</v>
      </c>
      <c r="AF29" s="87">
        <f t="shared" si="41"/>
        <v>0</v>
      </c>
      <c r="AG29" s="87">
        <f t="shared" si="41"/>
        <v>0</v>
      </c>
      <c r="AH29" s="87">
        <f t="shared" si="41"/>
        <v>0</v>
      </c>
      <c r="AI29" s="87">
        <f t="shared" si="41"/>
        <v>0</v>
      </c>
    </row>
    <row r="30" spans="1:35" ht="16.2" x14ac:dyDescent="0.3">
      <c r="B30" s="9"/>
      <c r="C30" s="4"/>
      <c r="D30" s="3" t="s">
        <v>15</v>
      </c>
      <c r="E30" s="43">
        <v>0</v>
      </c>
      <c r="F30" s="43">
        <v>0</v>
      </c>
      <c r="G30" s="43">
        <v>0</v>
      </c>
      <c r="H30" s="43">
        <v>0</v>
      </c>
      <c r="I30" s="43">
        <v>1</v>
      </c>
      <c r="J30" s="43">
        <v>0</v>
      </c>
      <c r="L30" s="10"/>
      <c r="M30" s="4"/>
      <c r="N30" s="3" t="s">
        <v>15</v>
      </c>
      <c r="O30" s="26">
        <v>10500</v>
      </c>
      <c r="Q30" s="27"/>
      <c r="R30" s="4"/>
      <c r="S30" s="3" t="s">
        <v>15</v>
      </c>
      <c r="T30" s="73">
        <f t="shared" ref="T30:T31" si="42">E30*$O30*$Y$2</f>
        <v>0</v>
      </c>
      <c r="U30" s="21">
        <f t="shared" ref="U30:U32" si="43">F30*$O30*$Y$2</f>
        <v>0</v>
      </c>
      <c r="V30" s="21">
        <f t="shared" ref="V30:V32" si="44">G30*$O30*$Y$2</f>
        <v>0</v>
      </c>
      <c r="W30" s="21">
        <f t="shared" ref="W30:W32" si="45">H30*$O30*$Y$2</f>
        <v>0</v>
      </c>
      <c r="X30" s="21">
        <f t="shared" ref="X30:X32" si="46">I30*$O30*$Y$2</f>
        <v>7349.9999999999991</v>
      </c>
      <c r="Y30" s="26">
        <f t="shared" ref="Y30:Y32" si="47">J30*$O30*$Y$2</f>
        <v>0</v>
      </c>
      <c r="AA30" s="21" t="s">
        <v>22</v>
      </c>
      <c r="AB30" s="85"/>
      <c r="AD30" s="88"/>
      <c r="AE30" s="88"/>
      <c r="AF30" s="88"/>
      <c r="AG30" s="88"/>
      <c r="AH30" s="88"/>
      <c r="AI30" s="88"/>
    </row>
    <row r="31" spans="1:35" ht="16.2" x14ac:dyDescent="0.3">
      <c r="B31" s="9"/>
      <c r="C31" s="4"/>
      <c r="D31" s="2" t="s">
        <v>14</v>
      </c>
      <c r="E31" s="44">
        <v>0</v>
      </c>
      <c r="F31" s="44">
        <v>0</v>
      </c>
      <c r="G31" s="44">
        <v>0</v>
      </c>
      <c r="H31" s="44">
        <v>0</v>
      </c>
      <c r="I31" s="44">
        <v>2</v>
      </c>
      <c r="J31" s="44">
        <v>0</v>
      </c>
      <c r="L31" s="10"/>
      <c r="M31" s="12"/>
      <c r="N31" s="2" t="s">
        <v>14</v>
      </c>
      <c r="O31" s="30">
        <v>15000</v>
      </c>
      <c r="Q31" s="27"/>
      <c r="R31" s="12"/>
      <c r="S31" s="2" t="s">
        <v>14</v>
      </c>
      <c r="T31" s="74">
        <f t="shared" si="42"/>
        <v>0</v>
      </c>
      <c r="U31" s="29">
        <f t="shared" si="43"/>
        <v>0</v>
      </c>
      <c r="V31" s="29">
        <f t="shared" si="44"/>
        <v>0</v>
      </c>
      <c r="W31" s="29">
        <f t="shared" si="45"/>
        <v>0</v>
      </c>
      <c r="X31" s="29">
        <f t="shared" si="46"/>
        <v>21000</v>
      </c>
      <c r="Y31" s="30">
        <f t="shared" si="47"/>
        <v>0</v>
      </c>
      <c r="AB31" s="85"/>
      <c r="AD31" s="88"/>
      <c r="AE31" s="88"/>
      <c r="AF31" s="88"/>
      <c r="AG31" s="88"/>
      <c r="AH31" s="88"/>
      <c r="AI31" s="88"/>
    </row>
    <row r="32" spans="1:35" ht="16.2" x14ac:dyDescent="0.3">
      <c r="B32" s="9"/>
      <c r="C32" s="5" t="s">
        <v>12</v>
      </c>
      <c r="D32" s="3" t="s">
        <v>16</v>
      </c>
      <c r="E32" s="42">
        <v>1</v>
      </c>
      <c r="F32" s="42">
        <v>1</v>
      </c>
      <c r="G32" s="42">
        <v>0</v>
      </c>
      <c r="H32" s="42">
        <v>0</v>
      </c>
      <c r="I32" s="42">
        <v>2</v>
      </c>
      <c r="J32" s="42">
        <v>1</v>
      </c>
      <c r="L32" s="10"/>
      <c r="M32" s="5" t="s">
        <v>12</v>
      </c>
      <c r="N32" s="3" t="s">
        <v>16</v>
      </c>
      <c r="O32" s="26">
        <v>7200</v>
      </c>
      <c r="Q32" s="27"/>
      <c r="R32" s="5" t="s">
        <v>12</v>
      </c>
      <c r="S32" s="3" t="s">
        <v>16</v>
      </c>
      <c r="T32" s="72">
        <f>E32*$O32*$Y$2</f>
        <v>5040</v>
      </c>
      <c r="U32" s="23">
        <f t="shared" si="43"/>
        <v>5040</v>
      </c>
      <c r="V32" s="23">
        <f t="shared" si="44"/>
        <v>0</v>
      </c>
      <c r="W32" s="23">
        <f t="shared" si="45"/>
        <v>0</v>
      </c>
      <c r="X32" s="23">
        <f t="shared" si="46"/>
        <v>10080</v>
      </c>
      <c r="Y32" s="24">
        <f t="shared" si="47"/>
        <v>5040</v>
      </c>
      <c r="AB32" s="85"/>
      <c r="AD32" s="88"/>
      <c r="AE32" s="88"/>
      <c r="AF32" s="88"/>
      <c r="AG32" s="88"/>
      <c r="AH32" s="88"/>
      <c r="AI32" s="88"/>
    </row>
    <row r="33" spans="2:35" ht="16.2" x14ac:dyDescent="0.3">
      <c r="B33" s="10"/>
      <c r="C33" s="3"/>
      <c r="D33" s="3" t="s">
        <v>15</v>
      </c>
      <c r="E33" s="43">
        <v>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L33" s="10"/>
      <c r="M33" s="3"/>
      <c r="N33" s="3" t="s">
        <v>15</v>
      </c>
      <c r="O33" s="26">
        <v>12000</v>
      </c>
      <c r="Q33" s="25"/>
      <c r="R33" s="3"/>
      <c r="S33" s="3" t="s">
        <v>15</v>
      </c>
      <c r="T33" s="73">
        <f t="shared" ref="T33:T34" si="48">E33*$O33*$Y$2</f>
        <v>8400</v>
      </c>
      <c r="U33" s="21">
        <f t="shared" ref="U33:U34" si="49">F33*$O33*$Y$2</f>
        <v>0</v>
      </c>
      <c r="V33" s="21">
        <f t="shared" ref="V33:V34" si="50">G33*$O33*$Y$2</f>
        <v>0</v>
      </c>
      <c r="W33" s="21">
        <f t="shared" ref="W33:W34" si="51">H33*$O33*$Y$2</f>
        <v>0</v>
      </c>
      <c r="X33" s="21">
        <f t="shared" ref="X33:X34" si="52">I33*$O33*$Y$2</f>
        <v>0</v>
      </c>
      <c r="Y33" s="26">
        <f t="shared" ref="Y33:Y34" si="53">J33*$O33*$Y$2</f>
        <v>0</v>
      </c>
      <c r="AB33" s="85"/>
      <c r="AD33" s="88"/>
      <c r="AE33" s="88"/>
      <c r="AF33" s="88"/>
      <c r="AG33" s="88"/>
      <c r="AH33" s="88"/>
      <c r="AI33" s="88"/>
    </row>
    <row r="34" spans="2:35" ht="16.2" x14ac:dyDescent="0.3">
      <c r="B34" s="10"/>
      <c r="C34" s="2"/>
      <c r="D34" s="2" t="s">
        <v>14</v>
      </c>
      <c r="E34" s="44">
        <v>0</v>
      </c>
      <c r="F34" s="44">
        <v>1</v>
      </c>
      <c r="G34" s="44">
        <v>0</v>
      </c>
      <c r="H34" s="44">
        <v>0</v>
      </c>
      <c r="I34" s="44">
        <v>2</v>
      </c>
      <c r="J34" s="44">
        <v>0</v>
      </c>
      <c r="L34" s="11"/>
      <c r="M34" s="2"/>
      <c r="N34" s="2" t="s">
        <v>14</v>
      </c>
      <c r="O34" s="30">
        <v>15000</v>
      </c>
      <c r="Q34" s="28"/>
      <c r="R34" s="2"/>
      <c r="S34" s="2" t="s">
        <v>14</v>
      </c>
      <c r="T34" s="74">
        <f t="shared" si="48"/>
        <v>0</v>
      </c>
      <c r="U34" s="29">
        <f t="shared" si="49"/>
        <v>10500</v>
      </c>
      <c r="V34" s="29">
        <f t="shared" si="50"/>
        <v>0</v>
      </c>
      <c r="W34" s="29">
        <f t="shared" si="51"/>
        <v>0</v>
      </c>
      <c r="X34" s="29">
        <f t="shared" si="52"/>
        <v>21000</v>
      </c>
      <c r="Y34" s="30">
        <f t="shared" si="53"/>
        <v>0</v>
      </c>
      <c r="AB34" s="86"/>
      <c r="AD34" s="89"/>
      <c r="AE34" s="89"/>
      <c r="AF34" s="89"/>
      <c r="AG34" s="89"/>
      <c r="AH34" s="89"/>
      <c r="AI34" s="89"/>
    </row>
    <row r="35" spans="2:35" x14ac:dyDescent="0.3">
      <c r="B35" s="11"/>
      <c r="C35" s="2"/>
      <c r="D35" s="12" t="s">
        <v>8</v>
      </c>
      <c r="E35" s="47">
        <f>SUM(E29:E34)</f>
        <v>3</v>
      </c>
      <c r="F35" s="47">
        <f t="shared" ref="F35:I35" si="54">SUM(F29:F34)</f>
        <v>4</v>
      </c>
      <c r="G35" s="47">
        <f t="shared" si="54"/>
        <v>1</v>
      </c>
      <c r="H35" s="47">
        <f t="shared" si="54"/>
        <v>1</v>
      </c>
      <c r="I35" s="47">
        <f t="shared" si="54"/>
        <v>12</v>
      </c>
      <c r="J35" s="48">
        <f>SUM(J29:J34)</f>
        <v>1</v>
      </c>
      <c r="Q35" s="13"/>
      <c r="R35" s="2"/>
      <c r="S35" s="2" t="s">
        <v>8</v>
      </c>
      <c r="T35" s="14">
        <f>SUM(T29:T34)</f>
        <v>17640</v>
      </c>
      <c r="U35" s="14">
        <f t="shared" ref="U35:Y35" si="55">SUM(U29:U34)</f>
        <v>23940</v>
      </c>
      <c r="V35" s="14">
        <f t="shared" si="55"/>
        <v>4200</v>
      </c>
      <c r="W35" s="14">
        <f t="shared" si="55"/>
        <v>4200</v>
      </c>
      <c r="X35" s="14">
        <f t="shared" si="55"/>
        <v>80430</v>
      </c>
      <c r="Y35" s="15">
        <f t="shared" si="55"/>
        <v>5040</v>
      </c>
      <c r="AB35" s="68"/>
      <c r="AE35" s="16"/>
      <c r="AF35" s="16"/>
      <c r="AG35" s="16"/>
      <c r="AH35" s="16"/>
      <c r="AI35" s="16"/>
    </row>
    <row r="36" spans="2:35" s="17" customFormat="1" x14ac:dyDescent="0.3">
      <c r="C36" s="20"/>
      <c r="E36" s="54"/>
      <c r="F36" s="54"/>
      <c r="G36" s="54"/>
      <c r="H36" s="54"/>
      <c r="I36" s="54"/>
      <c r="J36" s="54"/>
      <c r="L36" s="20"/>
      <c r="M36" s="20"/>
      <c r="O36" s="34"/>
      <c r="R36" s="20"/>
      <c r="T36" s="21"/>
      <c r="U36" s="21"/>
      <c r="V36" s="21"/>
      <c r="W36" s="21"/>
      <c r="X36" s="21"/>
      <c r="Y36" s="21"/>
      <c r="AB36" s="70"/>
      <c r="AC36" s="16"/>
    </row>
    <row r="37" spans="2:35" x14ac:dyDescent="0.3">
      <c r="B37" s="3" t="s">
        <v>4</v>
      </c>
      <c r="C37" s="3" t="s">
        <v>9</v>
      </c>
      <c r="D37" s="3" t="s">
        <v>10</v>
      </c>
      <c r="E37" s="62" t="s">
        <v>26</v>
      </c>
      <c r="F37" s="62" t="s">
        <v>0</v>
      </c>
      <c r="G37" s="62" t="s">
        <v>1</v>
      </c>
      <c r="H37" s="62" t="s">
        <v>3</v>
      </c>
      <c r="I37" s="62" t="s">
        <v>2</v>
      </c>
      <c r="J37" s="62" t="s">
        <v>23</v>
      </c>
      <c r="L37" s="3" t="str">
        <f>B37</f>
        <v>Standard</v>
      </c>
      <c r="M37" s="3" t="s">
        <v>9</v>
      </c>
      <c r="N37" s="3" t="str">
        <f>D37</f>
        <v>Taille</v>
      </c>
      <c r="O37" s="66" t="s">
        <v>31</v>
      </c>
      <c r="Q37" s="3" t="str">
        <f>L37</f>
        <v>Standard</v>
      </c>
      <c r="R37" s="3" t="str">
        <f>M37</f>
        <v>Catégorie</v>
      </c>
      <c r="S37" s="3" t="s">
        <v>10</v>
      </c>
      <c r="T37" s="63" t="str">
        <f t="shared" ref="T37:Y37" si="56">E37</f>
        <v>Fribourg*</v>
      </c>
      <c r="U37" s="63" t="str">
        <f t="shared" si="56"/>
        <v>Genève</v>
      </c>
      <c r="V37" s="63" t="str">
        <f t="shared" si="56"/>
        <v>Jura</v>
      </c>
      <c r="W37" s="63" t="str">
        <f t="shared" si="56"/>
        <v>Neuchâtel</v>
      </c>
      <c r="X37" s="63" t="str">
        <f t="shared" si="56"/>
        <v>Vaud</v>
      </c>
      <c r="Y37" s="63" t="str">
        <f t="shared" si="56"/>
        <v>Valais*</v>
      </c>
      <c r="AA37" s="1"/>
      <c r="AB37" s="69"/>
      <c r="AE37" s="16"/>
      <c r="AF37" s="16"/>
      <c r="AG37" s="16"/>
      <c r="AH37" s="16"/>
      <c r="AI37" s="16"/>
    </row>
    <row r="38" spans="2:35" ht="16.2" x14ac:dyDescent="0.3">
      <c r="B38" s="6" t="s">
        <v>7</v>
      </c>
      <c r="C38" s="7" t="s">
        <v>11</v>
      </c>
      <c r="D38" s="8" t="s">
        <v>13</v>
      </c>
      <c r="E38" s="42">
        <v>0</v>
      </c>
      <c r="F38" s="42">
        <v>2</v>
      </c>
      <c r="G38" s="42">
        <v>0</v>
      </c>
      <c r="H38" s="42">
        <v>0</v>
      </c>
      <c r="I38" s="42">
        <v>1</v>
      </c>
      <c r="J38" s="42">
        <v>1</v>
      </c>
      <c r="L38" s="6" t="str">
        <f>B38</f>
        <v>Minergie-A</v>
      </c>
      <c r="M38" s="7" t="s">
        <v>11</v>
      </c>
      <c r="N38" s="8" t="s">
        <v>13</v>
      </c>
      <c r="O38" s="24">
        <v>2600</v>
      </c>
      <c r="Q38" s="22" t="str">
        <f>L38</f>
        <v>Minergie-A</v>
      </c>
      <c r="R38" s="7" t="s">
        <v>11</v>
      </c>
      <c r="S38" s="8" t="s">
        <v>13</v>
      </c>
      <c r="T38" s="72">
        <f>E38*$O38*$Y$2</f>
        <v>0</v>
      </c>
      <c r="U38" s="23">
        <f t="shared" ref="U38:Y38" si="57">F38*$O38*$Y$2</f>
        <v>3639.9999999999995</v>
      </c>
      <c r="V38" s="23">
        <f t="shared" si="57"/>
        <v>0</v>
      </c>
      <c r="W38" s="23">
        <f t="shared" si="57"/>
        <v>0</v>
      </c>
      <c r="X38" s="23">
        <f t="shared" si="57"/>
        <v>1819.9999999999998</v>
      </c>
      <c r="Y38" s="24">
        <f t="shared" si="57"/>
        <v>1819.9999999999998</v>
      </c>
      <c r="AA38" s="36" t="str">
        <f>Q38</f>
        <v>Minergie-A</v>
      </c>
      <c r="AB38" s="84">
        <v>0</v>
      </c>
      <c r="AD38" s="87">
        <f>$AB$38*T44</f>
        <v>0</v>
      </c>
      <c r="AE38" s="87">
        <f t="shared" ref="AE38:AI38" si="58">$AB$38*U44</f>
        <v>0</v>
      </c>
      <c r="AF38" s="87">
        <f t="shared" si="58"/>
        <v>0</v>
      </c>
      <c r="AG38" s="87">
        <f t="shared" si="58"/>
        <v>0</v>
      </c>
      <c r="AH38" s="87">
        <f t="shared" si="58"/>
        <v>0</v>
      </c>
      <c r="AI38" s="87">
        <f t="shared" si="58"/>
        <v>0</v>
      </c>
    </row>
    <row r="39" spans="2:35" ht="16.2" x14ac:dyDescent="0.3">
      <c r="B39" s="10"/>
      <c r="C39" s="5"/>
      <c r="D39" s="3" t="s">
        <v>18</v>
      </c>
      <c r="E39" s="43">
        <v>0</v>
      </c>
      <c r="F39" s="43">
        <v>0</v>
      </c>
      <c r="G39" s="43">
        <v>0</v>
      </c>
      <c r="H39" s="43">
        <v>1</v>
      </c>
      <c r="I39" s="43">
        <v>0</v>
      </c>
      <c r="J39" s="43">
        <v>0</v>
      </c>
      <c r="L39" s="10"/>
      <c r="M39" s="5"/>
      <c r="N39" s="3" t="s">
        <v>18</v>
      </c>
      <c r="O39" s="26">
        <v>3400</v>
      </c>
      <c r="Q39" s="25"/>
      <c r="R39" s="5"/>
      <c r="S39" s="3" t="s">
        <v>18</v>
      </c>
      <c r="T39" s="73">
        <f t="shared" ref="T39:T43" si="59">E39*$O39*$Y$2</f>
        <v>0</v>
      </c>
      <c r="U39" s="21">
        <f t="shared" ref="U39:U43" si="60">F39*$O39*$Y$2</f>
        <v>0</v>
      </c>
      <c r="V39" s="21">
        <f t="shared" ref="V39:V43" si="61">G39*$O39*$Y$2</f>
        <v>0</v>
      </c>
      <c r="W39" s="21">
        <f t="shared" ref="W39:W43" si="62">H39*$O39*$Y$2</f>
        <v>2380</v>
      </c>
      <c r="X39" s="21">
        <f t="shared" ref="X39:X43" si="63">I39*$O39*$Y$2</f>
        <v>0</v>
      </c>
      <c r="Y39" s="26">
        <f t="shared" ref="Y39:Y43" si="64">J39*$O39*$Y$2</f>
        <v>0</v>
      </c>
      <c r="AA39" s="21" t="s">
        <v>21</v>
      </c>
      <c r="AB39" s="85"/>
      <c r="AD39" s="88"/>
      <c r="AE39" s="88"/>
      <c r="AF39" s="88"/>
      <c r="AG39" s="88"/>
      <c r="AH39" s="88"/>
      <c r="AI39" s="88"/>
    </row>
    <row r="40" spans="2:35" ht="16.2" x14ac:dyDescent="0.3">
      <c r="B40" s="9"/>
      <c r="C40" s="3"/>
      <c r="D40" s="2" t="s">
        <v>17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L40" s="10"/>
      <c r="M40" s="2"/>
      <c r="N40" s="2" t="s">
        <v>17</v>
      </c>
      <c r="O40" s="30">
        <v>4900</v>
      </c>
      <c r="Q40" s="27"/>
      <c r="R40" s="2"/>
      <c r="S40" s="2" t="s">
        <v>17</v>
      </c>
      <c r="T40" s="73">
        <f t="shared" si="59"/>
        <v>0</v>
      </c>
      <c r="U40" s="21">
        <f t="shared" si="60"/>
        <v>0</v>
      </c>
      <c r="V40" s="21">
        <f t="shared" si="61"/>
        <v>0</v>
      </c>
      <c r="W40" s="21">
        <f t="shared" si="62"/>
        <v>0</v>
      </c>
      <c r="X40" s="21">
        <f t="shared" si="63"/>
        <v>0</v>
      </c>
      <c r="Y40" s="26">
        <f t="shared" si="64"/>
        <v>0</v>
      </c>
      <c r="AB40" s="85"/>
      <c r="AD40" s="88"/>
      <c r="AE40" s="88"/>
      <c r="AF40" s="88"/>
      <c r="AG40" s="88"/>
      <c r="AH40" s="88"/>
      <c r="AI40" s="88"/>
    </row>
    <row r="41" spans="2:35" ht="16.2" x14ac:dyDescent="0.3">
      <c r="B41" s="9"/>
      <c r="C41" s="5" t="s">
        <v>12</v>
      </c>
      <c r="D41" s="3" t="s">
        <v>13</v>
      </c>
      <c r="E41" s="42">
        <v>0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L41" s="10"/>
      <c r="M41" s="5" t="s">
        <v>12</v>
      </c>
      <c r="N41" s="3" t="s">
        <v>13</v>
      </c>
      <c r="O41" s="26">
        <v>3000</v>
      </c>
      <c r="Q41" s="27"/>
      <c r="R41" s="5" t="s">
        <v>12</v>
      </c>
      <c r="S41" s="3" t="s">
        <v>13</v>
      </c>
      <c r="T41" s="72">
        <f t="shared" si="59"/>
        <v>0</v>
      </c>
      <c r="U41" s="23">
        <f t="shared" si="60"/>
        <v>0</v>
      </c>
      <c r="V41" s="23">
        <f t="shared" si="61"/>
        <v>2100</v>
      </c>
      <c r="W41" s="23">
        <f t="shared" si="62"/>
        <v>0</v>
      </c>
      <c r="X41" s="23">
        <f t="shared" si="63"/>
        <v>0</v>
      </c>
      <c r="Y41" s="24">
        <f t="shared" si="64"/>
        <v>0</v>
      </c>
      <c r="AB41" s="85"/>
      <c r="AD41" s="88"/>
      <c r="AE41" s="88"/>
      <c r="AF41" s="88"/>
      <c r="AG41" s="88"/>
      <c r="AH41" s="88"/>
      <c r="AI41" s="88"/>
    </row>
    <row r="42" spans="2:35" ht="16.2" x14ac:dyDescent="0.3">
      <c r="B42" s="9"/>
      <c r="C42" s="3"/>
      <c r="D42" s="3" t="s">
        <v>18</v>
      </c>
      <c r="E42" s="43">
        <v>1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L42" s="10"/>
      <c r="M42" s="3"/>
      <c r="N42" s="3" t="s">
        <v>18</v>
      </c>
      <c r="O42" s="26">
        <v>4000</v>
      </c>
      <c r="Q42" s="27"/>
      <c r="R42" s="3"/>
      <c r="S42" s="3" t="s">
        <v>18</v>
      </c>
      <c r="T42" s="73">
        <f t="shared" si="59"/>
        <v>2800</v>
      </c>
      <c r="U42" s="21">
        <f t="shared" si="60"/>
        <v>0</v>
      </c>
      <c r="V42" s="21">
        <f t="shared" si="61"/>
        <v>0</v>
      </c>
      <c r="W42" s="21">
        <f t="shared" si="62"/>
        <v>0</v>
      </c>
      <c r="X42" s="21">
        <f t="shared" si="63"/>
        <v>0</v>
      </c>
      <c r="Y42" s="26">
        <f t="shared" si="64"/>
        <v>0</v>
      </c>
      <c r="AB42" s="85"/>
      <c r="AD42" s="88"/>
      <c r="AE42" s="88"/>
      <c r="AF42" s="88"/>
      <c r="AG42" s="88"/>
      <c r="AH42" s="88"/>
      <c r="AI42" s="88"/>
    </row>
    <row r="43" spans="2:35" ht="16.2" x14ac:dyDescent="0.3">
      <c r="B43" s="9"/>
      <c r="C43" s="2"/>
      <c r="D43" s="2" t="s">
        <v>17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L43" s="11"/>
      <c r="M43" s="2"/>
      <c r="N43" s="2" t="s">
        <v>17</v>
      </c>
      <c r="O43" s="30">
        <v>5500</v>
      </c>
      <c r="Q43" s="27"/>
      <c r="R43" s="2"/>
      <c r="S43" s="3" t="s">
        <v>17</v>
      </c>
      <c r="T43" s="74">
        <f t="shared" si="59"/>
        <v>0</v>
      </c>
      <c r="U43" s="29">
        <f t="shared" si="60"/>
        <v>0</v>
      </c>
      <c r="V43" s="29">
        <f t="shared" si="61"/>
        <v>0</v>
      </c>
      <c r="W43" s="29">
        <f t="shared" si="62"/>
        <v>0</v>
      </c>
      <c r="X43" s="29">
        <f t="shared" si="63"/>
        <v>0</v>
      </c>
      <c r="Y43" s="30">
        <f t="shared" si="64"/>
        <v>0</v>
      </c>
      <c r="AB43" s="86"/>
      <c r="AD43" s="89"/>
      <c r="AE43" s="89"/>
      <c r="AF43" s="89"/>
      <c r="AG43" s="89"/>
      <c r="AH43" s="89"/>
      <c r="AI43" s="89"/>
    </row>
    <row r="44" spans="2:35" x14ac:dyDescent="0.3">
      <c r="B44" s="9"/>
      <c r="C44" s="31"/>
      <c r="D44" s="50" t="s">
        <v>8</v>
      </c>
      <c r="E44" s="45">
        <f>SUM(E38:E43)</f>
        <v>1</v>
      </c>
      <c r="F44" s="45">
        <f t="shared" ref="F44:J44" si="65">SUM(F38:F43)</f>
        <v>2</v>
      </c>
      <c r="G44" s="45">
        <f t="shared" si="65"/>
        <v>1</v>
      </c>
      <c r="H44" s="45">
        <f t="shared" si="65"/>
        <v>1</v>
      </c>
      <c r="I44" s="45">
        <f t="shared" si="65"/>
        <v>1</v>
      </c>
      <c r="J44" s="46">
        <f t="shared" si="65"/>
        <v>1</v>
      </c>
      <c r="Q44" s="9"/>
      <c r="R44" s="3"/>
      <c r="S44" s="31" t="s">
        <v>8</v>
      </c>
      <c r="T44" s="14">
        <f>SUM(T38:T43)</f>
        <v>2800</v>
      </c>
      <c r="U44" s="14">
        <f t="shared" ref="U44:Y44" si="66">SUM(U38:U43)</f>
        <v>3639.9999999999995</v>
      </c>
      <c r="V44" s="14">
        <f t="shared" si="66"/>
        <v>2100</v>
      </c>
      <c r="W44" s="14">
        <f t="shared" si="66"/>
        <v>2380</v>
      </c>
      <c r="X44" s="14">
        <f t="shared" si="66"/>
        <v>1819.9999999999998</v>
      </c>
      <c r="Y44" s="15">
        <f t="shared" si="66"/>
        <v>1819.9999999999998</v>
      </c>
      <c r="AB44" s="67"/>
      <c r="AE44" s="16"/>
      <c r="AF44" s="16"/>
      <c r="AG44" s="16"/>
      <c r="AH44" s="16"/>
      <c r="AI44" s="16"/>
    </row>
    <row r="45" spans="2:35" ht="16.2" x14ac:dyDescent="0.3">
      <c r="B45" s="9"/>
      <c r="C45" s="5" t="s">
        <v>11</v>
      </c>
      <c r="D45" s="3" t="s">
        <v>16</v>
      </c>
      <c r="E45" s="42">
        <v>0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L45" s="6" t="str">
        <f>L38</f>
        <v>Minergie-A</v>
      </c>
      <c r="M45" s="7" t="s">
        <v>11</v>
      </c>
      <c r="N45" s="8" t="s">
        <v>16</v>
      </c>
      <c r="O45" s="24">
        <v>6800</v>
      </c>
      <c r="Q45" s="6" t="str">
        <f>Q38</f>
        <v>Minergie-A</v>
      </c>
      <c r="R45" s="7" t="s">
        <v>11</v>
      </c>
      <c r="S45" s="3" t="s">
        <v>16</v>
      </c>
      <c r="T45" s="72">
        <f>E45*$O45*$Y$2</f>
        <v>0</v>
      </c>
      <c r="U45" s="23">
        <f t="shared" ref="U45:Y45" si="67">F45*$O45*$Y$2</f>
        <v>0</v>
      </c>
      <c r="V45" s="23">
        <f t="shared" si="67"/>
        <v>0</v>
      </c>
      <c r="W45" s="23">
        <f t="shared" si="67"/>
        <v>4760</v>
      </c>
      <c r="X45" s="23">
        <f t="shared" si="67"/>
        <v>0</v>
      </c>
      <c r="Y45" s="24">
        <f t="shared" si="67"/>
        <v>0</v>
      </c>
      <c r="AA45" s="36" t="str">
        <f>Q45</f>
        <v>Minergie-A</v>
      </c>
      <c r="AB45" s="84">
        <v>0</v>
      </c>
      <c r="AD45" s="87">
        <f>$AB$45*T51</f>
        <v>0</v>
      </c>
      <c r="AE45" s="87">
        <f t="shared" ref="AE45:AI45" si="68">$AB$45*U51</f>
        <v>0</v>
      </c>
      <c r="AF45" s="87">
        <f t="shared" si="68"/>
        <v>0</v>
      </c>
      <c r="AG45" s="87">
        <f t="shared" si="68"/>
        <v>0</v>
      </c>
      <c r="AH45" s="87">
        <f t="shared" si="68"/>
        <v>0</v>
      </c>
      <c r="AI45" s="87">
        <f t="shared" si="68"/>
        <v>0</v>
      </c>
    </row>
    <row r="46" spans="2:35" ht="16.2" x14ac:dyDescent="0.3">
      <c r="B46" s="9"/>
      <c r="C46" s="4"/>
      <c r="D46" s="3" t="s">
        <v>15</v>
      </c>
      <c r="E46" s="43">
        <v>0</v>
      </c>
      <c r="F46" s="43">
        <v>4</v>
      </c>
      <c r="G46" s="43">
        <v>0</v>
      </c>
      <c r="H46" s="43">
        <v>0</v>
      </c>
      <c r="I46" s="43">
        <v>0</v>
      </c>
      <c r="J46" s="43">
        <v>1</v>
      </c>
      <c r="L46" s="10"/>
      <c r="M46" s="4"/>
      <c r="N46" s="3" t="s">
        <v>15</v>
      </c>
      <c r="O46" s="26">
        <v>11500</v>
      </c>
      <c r="Q46" s="27"/>
      <c r="R46" s="4"/>
      <c r="S46" s="3" t="s">
        <v>15</v>
      </c>
      <c r="T46" s="73">
        <f t="shared" ref="T46:T50" si="69">E46*$O46*$Y$2</f>
        <v>0</v>
      </c>
      <c r="U46" s="21">
        <f t="shared" ref="U46:U50" si="70">F46*$O46*$Y$2</f>
        <v>32199.999999999996</v>
      </c>
      <c r="V46" s="21">
        <f t="shared" ref="V46:V50" si="71">G46*$O46*$Y$2</f>
        <v>0</v>
      </c>
      <c r="W46" s="21">
        <f t="shared" ref="W46:W50" si="72">H46*$O46*$Y$2</f>
        <v>0</v>
      </c>
      <c r="X46" s="21">
        <f t="shared" ref="X46:X50" si="73">I46*$O46*$Y$2</f>
        <v>0</v>
      </c>
      <c r="Y46" s="26">
        <f t="shared" ref="Y46:Y50" si="74">J46*$O46*$Y$2</f>
        <v>8049.9999999999991</v>
      </c>
      <c r="AA46" s="21" t="s">
        <v>22</v>
      </c>
      <c r="AB46" s="85"/>
      <c r="AD46" s="88"/>
      <c r="AE46" s="88"/>
      <c r="AF46" s="88"/>
      <c r="AG46" s="88"/>
      <c r="AH46" s="88"/>
      <c r="AI46" s="88"/>
    </row>
    <row r="47" spans="2:35" ht="16.2" x14ac:dyDescent="0.3">
      <c r="B47" s="9"/>
      <c r="C47" s="4"/>
      <c r="D47" s="2" t="s">
        <v>14</v>
      </c>
      <c r="E47" s="44">
        <v>0</v>
      </c>
      <c r="F47" s="44">
        <v>1</v>
      </c>
      <c r="G47" s="44">
        <v>0</v>
      </c>
      <c r="H47" s="44">
        <v>0</v>
      </c>
      <c r="I47" s="44">
        <v>0</v>
      </c>
      <c r="J47" s="44">
        <v>0</v>
      </c>
      <c r="L47" s="10"/>
      <c r="M47" s="12"/>
      <c r="N47" s="2" t="s">
        <v>14</v>
      </c>
      <c r="O47" s="30">
        <v>12000</v>
      </c>
      <c r="Q47" s="27"/>
      <c r="R47" s="12"/>
      <c r="S47" s="2" t="s">
        <v>14</v>
      </c>
      <c r="T47" s="74">
        <f t="shared" si="69"/>
        <v>0</v>
      </c>
      <c r="U47" s="29">
        <f t="shared" si="70"/>
        <v>8400</v>
      </c>
      <c r="V47" s="29">
        <f t="shared" si="71"/>
        <v>0</v>
      </c>
      <c r="W47" s="29">
        <f t="shared" si="72"/>
        <v>0</v>
      </c>
      <c r="X47" s="29">
        <f t="shared" si="73"/>
        <v>0</v>
      </c>
      <c r="Y47" s="30">
        <f t="shared" si="74"/>
        <v>0</v>
      </c>
      <c r="AB47" s="85"/>
      <c r="AD47" s="88"/>
      <c r="AE47" s="88"/>
      <c r="AF47" s="88"/>
      <c r="AG47" s="88"/>
      <c r="AH47" s="88"/>
      <c r="AI47" s="88"/>
    </row>
    <row r="48" spans="2:35" ht="16.2" x14ac:dyDescent="0.3">
      <c r="B48" s="9"/>
      <c r="C48" s="5" t="s">
        <v>12</v>
      </c>
      <c r="D48" s="3" t="s">
        <v>16</v>
      </c>
      <c r="E48" s="42">
        <v>1</v>
      </c>
      <c r="F48" s="42">
        <v>0</v>
      </c>
      <c r="G48" s="42">
        <v>0</v>
      </c>
      <c r="H48" s="42">
        <v>0</v>
      </c>
      <c r="I48" s="42">
        <v>1</v>
      </c>
      <c r="J48" s="42">
        <v>0</v>
      </c>
      <c r="L48" s="10"/>
      <c r="M48" s="5" t="s">
        <v>12</v>
      </c>
      <c r="N48" s="3" t="s">
        <v>16</v>
      </c>
      <c r="O48" s="26">
        <v>8000</v>
      </c>
      <c r="Q48" s="27"/>
      <c r="R48" s="5" t="s">
        <v>12</v>
      </c>
      <c r="S48" s="3" t="s">
        <v>16</v>
      </c>
      <c r="T48" s="72">
        <f t="shared" si="69"/>
        <v>5600</v>
      </c>
      <c r="U48" s="23">
        <f t="shared" si="70"/>
        <v>0</v>
      </c>
      <c r="V48" s="23">
        <f t="shared" si="71"/>
        <v>0</v>
      </c>
      <c r="W48" s="23">
        <f t="shared" si="72"/>
        <v>0</v>
      </c>
      <c r="X48" s="23">
        <f t="shared" si="73"/>
        <v>5600</v>
      </c>
      <c r="Y48" s="24">
        <f t="shared" si="74"/>
        <v>0</v>
      </c>
      <c r="AB48" s="85"/>
      <c r="AD48" s="88"/>
      <c r="AE48" s="88"/>
      <c r="AF48" s="88"/>
      <c r="AG48" s="88"/>
      <c r="AH48" s="88"/>
      <c r="AI48" s="88"/>
    </row>
    <row r="49" spans="2:35" ht="16.2" x14ac:dyDescent="0.3">
      <c r="B49" s="10"/>
      <c r="C49" s="3"/>
      <c r="D49" s="3" t="s">
        <v>15</v>
      </c>
      <c r="E49" s="43">
        <v>0</v>
      </c>
      <c r="F49" s="43">
        <v>0</v>
      </c>
      <c r="G49" s="43">
        <v>1</v>
      </c>
      <c r="H49" s="43">
        <v>0</v>
      </c>
      <c r="I49" s="43">
        <v>0</v>
      </c>
      <c r="J49" s="43">
        <v>0</v>
      </c>
      <c r="L49" s="10"/>
      <c r="M49" s="3"/>
      <c r="N49" s="3" t="s">
        <v>15</v>
      </c>
      <c r="O49" s="26">
        <v>13000</v>
      </c>
      <c r="Q49" s="25"/>
      <c r="R49" s="3"/>
      <c r="S49" s="3" t="s">
        <v>15</v>
      </c>
      <c r="T49" s="73">
        <f t="shared" si="69"/>
        <v>0</v>
      </c>
      <c r="U49" s="21">
        <f t="shared" si="70"/>
        <v>0</v>
      </c>
      <c r="V49" s="21">
        <f t="shared" si="71"/>
        <v>9100</v>
      </c>
      <c r="W49" s="21">
        <f t="shared" si="72"/>
        <v>0</v>
      </c>
      <c r="X49" s="21">
        <f t="shared" si="73"/>
        <v>0</v>
      </c>
      <c r="Y49" s="26">
        <f t="shared" si="74"/>
        <v>0</v>
      </c>
      <c r="AB49" s="85"/>
      <c r="AD49" s="88"/>
      <c r="AE49" s="88"/>
      <c r="AF49" s="88"/>
      <c r="AG49" s="88"/>
      <c r="AH49" s="88"/>
      <c r="AI49" s="88"/>
    </row>
    <row r="50" spans="2:35" ht="16.2" x14ac:dyDescent="0.3">
      <c r="B50" s="10"/>
      <c r="C50" s="2"/>
      <c r="D50" s="2" t="s">
        <v>14</v>
      </c>
      <c r="E50" s="44">
        <v>0</v>
      </c>
      <c r="F50" s="44">
        <v>1</v>
      </c>
      <c r="G50" s="44">
        <v>0</v>
      </c>
      <c r="H50" s="44">
        <v>0</v>
      </c>
      <c r="I50" s="44">
        <v>0</v>
      </c>
      <c r="J50" s="44">
        <v>0</v>
      </c>
      <c r="L50" s="11"/>
      <c r="M50" s="2"/>
      <c r="N50" s="2" t="s">
        <v>14</v>
      </c>
      <c r="O50" s="30">
        <v>12000</v>
      </c>
      <c r="Q50" s="28"/>
      <c r="R50" s="2"/>
      <c r="S50" s="2" t="s">
        <v>14</v>
      </c>
      <c r="T50" s="74">
        <f t="shared" si="69"/>
        <v>0</v>
      </c>
      <c r="U50" s="29">
        <f t="shared" si="70"/>
        <v>8400</v>
      </c>
      <c r="V50" s="29">
        <f t="shared" si="71"/>
        <v>0</v>
      </c>
      <c r="W50" s="29">
        <f t="shared" si="72"/>
        <v>0</v>
      </c>
      <c r="X50" s="29">
        <f t="shared" si="73"/>
        <v>0</v>
      </c>
      <c r="Y50" s="30">
        <f t="shared" si="74"/>
        <v>0</v>
      </c>
      <c r="AB50" s="86"/>
      <c r="AD50" s="89"/>
      <c r="AE50" s="89"/>
      <c r="AF50" s="89"/>
      <c r="AG50" s="89"/>
      <c r="AH50" s="89"/>
      <c r="AI50" s="89"/>
    </row>
    <row r="51" spans="2:35" x14ac:dyDescent="0.3">
      <c r="B51" s="11"/>
      <c r="C51" s="2"/>
      <c r="D51" s="12" t="s">
        <v>8</v>
      </c>
      <c r="E51" s="47">
        <f>SUM(E45:E50)</f>
        <v>1</v>
      </c>
      <c r="F51" s="47">
        <f t="shared" ref="F51:I51" si="75">SUM(F45:F50)</f>
        <v>6</v>
      </c>
      <c r="G51" s="47">
        <f t="shared" si="75"/>
        <v>1</v>
      </c>
      <c r="H51" s="47">
        <f t="shared" si="75"/>
        <v>1</v>
      </c>
      <c r="I51" s="47">
        <f t="shared" si="75"/>
        <v>1</v>
      </c>
      <c r="J51" s="48">
        <f>SUM(J45:J50)</f>
        <v>1</v>
      </c>
      <c r="Q51" s="13"/>
      <c r="R51" s="2"/>
      <c r="S51" s="2" t="s">
        <v>8</v>
      </c>
      <c r="T51" s="14">
        <f>SUM(T45:T50)</f>
        <v>5600</v>
      </c>
      <c r="U51" s="14">
        <f t="shared" ref="U51:Y51" si="76">SUM(U45:U50)</f>
        <v>49000</v>
      </c>
      <c r="V51" s="14">
        <f t="shared" si="76"/>
        <v>9100</v>
      </c>
      <c r="W51" s="14">
        <f t="shared" si="76"/>
        <v>4760</v>
      </c>
      <c r="X51" s="14">
        <f t="shared" si="76"/>
        <v>5600</v>
      </c>
      <c r="Y51" s="15">
        <f t="shared" si="76"/>
        <v>8049.9999999999991</v>
      </c>
      <c r="AB51" s="68"/>
      <c r="AE51" s="16"/>
      <c r="AF51" s="16"/>
      <c r="AG51" s="16"/>
      <c r="AH51" s="16"/>
      <c r="AI51" s="16"/>
    </row>
    <row r="52" spans="2:35" s="17" customFormat="1" x14ac:dyDescent="0.3">
      <c r="C52" s="18"/>
      <c r="E52" s="55"/>
      <c r="F52" s="55"/>
      <c r="G52" s="55"/>
      <c r="H52" s="55"/>
      <c r="I52" s="55"/>
      <c r="J52" s="55"/>
      <c r="T52" s="35"/>
      <c r="U52" s="35"/>
      <c r="V52" s="35"/>
      <c r="W52" s="35"/>
      <c r="X52" s="35"/>
      <c r="Y52" s="35"/>
      <c r="AB52" s="71"/>
      <c r="AC52" s="16"/>
    </row>
    <row r="53" spans="2:35" x14ac:dyDescent="0.3">
      <c r="B53" s="3" t="s">
        <v>4</v>
      </c>
      <c r="C53" s="3" t="s">
        <v>9</v>
      </c>
      <c r="D53" s="3" t="s">
        <v>10</v>
      </c>
      <c r="E53" s="62" t="s">
        <v>26</v>
      </c>
      <c r="F53" s="62" t="s">
        <v>0</v>
      </c>
      <c r="G53" s="62" t="s">
        <v>1</v>
      </c>
      <c r="H53" s="62" t="s">
        <v>3</v>
      </c>
      <c r="I53" s="62" t="s">
        <v>2</v>
      </c>
      <c r="J53" s="62" t="s">
        <v>23</v>
      </c>
      <c r="L53" s="3" t="str">
        <f>B53</f>
        <v>Standard</v>
      </c>
      <c r="M53" s="3" t="s">
        <v>9</v>
      </c>
      <c r="N53" s="3" t="str">
        <f>D53</f>
        <v>Taille</v>
      </c>
      <c r="O53" s="66" t="s">
        <v>31</v>
      </c>
      <c r="Q53" s="3" t="str">
        <f>L53</f>
        <v>Standard</v>
      </c>
      <c r="R53" s="3" t="str">
        <f>M53</f>
        <v>Catégorie</v>
      </c>
      <c r="S53" s="3" t="s">
        <v>10</v>
      </c>
      <c r="T53" s="63" t="str">
        <f t="shared" ref="T53:Y53" si="77">E53</f>
        <v>Fribourg*</v>
      </c>
      <c r="U53" s="63" t="str">
        <f t="shared" si="77"/>
        <v>Genève</v>
      </c>
      <c r="V53" s="63" t="str">
        <f t="shared" si="77"/>
        <v>Jura</v>
      </c>
      <c r="W53" s="63" t="str">
        <f t="shared" si="77"/>
        <v>Neuchâtel</v>
      </c>
      <c r="X53" s="63" t="str">
        <f t="shared" si="77"/>
        <v>Vaud</v>
      </c>
      <c r="Y53" s="63" t="str">
        <f t="shared" si="77"/>
        <v>Valais*</v>
      </c>
      <c r="AA53" s="1"/>
      <c r="AB53" s="69"/>
      <c r="AE53" s="16"/>
      <c r="AF53" s="16"/>
      <c r="AG53" s="16"/>
      <c r="AH53" s="16"/>
      <c r="AI53" s="16"/>
    </row>
    <row r="54" spans="2:35" ht="16.2" x14ac:dyDescent="0.3">
      <c r="B54" s="6" t="s">
        <v>27</v>
      </c>
      <c r="C54" s="7" t="s">
        <v>19</v>
      </c>
      <c r="D54" s="8" t="s">
        <v>13</v>
      </c>
      <c r="E54" s="42">
        <v>0</v>
      </c>
      <c r="F54" s="42">
        <v>0</v>
      </c>
      <c r="G54" s="42">
        <v>1</v>
      </c>
      <c r="H54" s="42">
        <v>0</v>
      </c>
      <c r="I54" s="42">
        <v>0</v>
      </c>
      <c r="J54" s="42">
        <v>0</v>
      </c>
      <c r="L54" s="6" t="str">
        <f>B54</f>
        <v>ECO**</v>
      </c>
      <c r="M54" s="7" t="s">
        <v>19</v>
      </c>
      <c r="N54" s="8" t="s">
        <v>13</v>
      </c>
      <c r="O54" s="24">
        <v>1900</v>
      </c>
      <c r="Q54" s="22" t="str">
        <f>L54</f>
        <v>ECO**</v>
      </c>
      <c r="R54" s="7" t="s">
        <v>11</v>
      </c>
      <c r="S54" s="8" t="s">
        <v>13</v>
      </c>
      <c r="T54" s="72">
        <f>E54*$O54*$Y$2</f>
        <v>0</v>
      </c>
      <c r="U54" s="23">
        <f t="shared" ref="U54:Y54" si="78">F54*$O54*$Y$2</f>
        <v>0</v>
      </c>
      <c r="V54" s="23">
        <f t="shared" si="78"/>
        <v>1330</v>
      </c>
      <c r="W54" s="23">
        <f t="shared" si="78"/>
        <v>0</v>
      </c>
      <c r="X54" s="23">
        <f t="shared" si="78"/>
        <v>0</v>
      </c>
      <c r="Y54" s="24">
        <f t="shared" si="78"/>
        <v>0</v>
      </c>
      <c r="AA54" s="36"/>
      <c r="AB54" s="82"/>
      <c r="AC54" s="17"/>
      <c r="AD54" s="83"/>
      <c r="AE54" s="83"/>
      <c r="AF54" s="83"/>
      <c r="AG54" s="83"/>
      <c r="AH54" s="83"/>
      <c r="AI54" s="83"/>
    </row>
    <row r="55" spans="2:35" ht="16.2" x14ac:dyDescent="0.3">
      <c r="B55" s="10"/>
      <c r="C55" s="5"/>
      <c r="D55" s="3" t="s">
        <v>18</v>
      </c>
      <c r="E55" s="43">
        <v>0</v>
      </c>
      <c r="F55" s="43">
        <v>0</v>
      </c>
      <c r="G55" s="43">
        <v>0</v>
      </c>
      <c r="H55" s="43">
        <v>0</v>
      </c>
      <c r="I55" s="43">
        <v>1</v>
      </c>
      <c r="J55" s="43">
        <v>0</v>
      </c>
      <c r="L55" s="10"/>
      <c r="M55" s="5"/>
      <c r="N55" s="3" t="s">
        <v>18</v>
      </c>
      <c r="O55" s="26">
        <v>3650</v>
      </c>
      <c r="Q55" s="25"/>
      <c r="R55" s="5"/>
      <c r="S55" s="3" t="s">
        <v>18</v>
      </c>
      <c r="T55" s="73">
        <f t="shared" ref="T55:T59" si="79">E55*$O55*$Y$2</f>
        <v>0</v>
      </c>
      <c r="U55" s="21">
        <f t="shared" ref="U55:U59" si="80">F55*$O55*$Y$2</f>
        <v>0</v>
      </c>
      <c r="V55" s="21">
        <f t="shared" ref="V55:V59" si="81">G55*$O55*$Y$2</f>
        <v>0</v>
      </c>
      <c r="W55" s="21">
        <f t="shared" ref="W55:W59" si="82">H55*$O55*$Y$2</f>
        <v>0</v>
      </c>
      <c r="X55" s="21">
        <f t="shared" ref="X55:X59" si="83">I55*$O55*$Y$2</f>
        <v>2555</v>
      </c>
      <c r="Y55" s="26">
        <f t="shared" ref="Y55:Y59" si="84">J55*$O55*$Y$2</f>
        <v>0</v>
      </c>
      <c r="AA55" s="21"/>
      <c r="AB55" s="82"/>
      <c r="AC55" s="17"/>
      <c r="AD55" s="83"/>
      <c r="AE55" s="83"/>
      <c r="AF55" s="83"/>
      <c r="AG55" s="83"/>
      <c r="AH55" s="83"/>
      <c r="AI55" s="83"/>
    </row>
    <row r="56" spans="2:35" ht="16.2" x14ac:dyDescent="0.3">
      <c r="B56" s="9"/>
      <c r="C56" s="2"/>
      <c r="D56" s="2" t="s">
        <v>17</v>
      </c>
      <c r="E56" s="44">
        <v>0</v>
      </c>
      <c r="F56" s="44">
        <v>1</v>
      </c>
      <c r="G56" s="44">
        <v>0</v>
      </c>
      <c r="H56" s="44">
        <v>0</v>
      </c>
      <c r="I56" s="44">
        <v>3</v>
      </c>
      <c r="J56" s="44">
        <v>0</v>
      </c>
      <c r="L56" s="10"/>
      <c r="M56" s="2"/>
      <c r="N56" s="2" t="s">
        <v>17</v>
      </c>
      <c r="O56" s="30">
        <v>7000</v>
      </c>
      <c r="Q56" s="27"/>
      <c r="R56" s="2"/>
      <c r="S56" s="2" t="s">
        <v>17</v>
      </c>
      <c r="T56" s="73">
        <f t="shared" si="79"/>
        <v>0</v>
      </c>
      <c r="U56" s="21">
        <f t="shared" si="80"/>
        <v>4900</v>
      </c>
      <c r="V56" s="21">
        <f t="shared" si="81"/>
        <v>0</v>
      </c>
      <c r="W56" s="21">
        <f t="shared" si="82"/>
        <v>0</v>
      </c>
      <c r="X56" s="21">
        <f t="shared" si="83"/>
        <v>14699.999999999998</v>
      </c>
      <c r="Y56" s="26">
        <f t="shared" si="84"/>
        <v>0</v>
      </c>
      <c r="AB56" s="82"/>
      <c r="AC56" s="17"/>
      <c r="AD56" s="83"/>
      <c r="AE56" s="83"/>
      <c r="AF56" s="83"/>
      <c r="AG56" s="83"/>
      <c r="AH56" s="83"/>
      <c r="AI56" s="83"/>
    </row>
    <row r="57" spans="2:35" ht="16.2" x14ac:dyDescent="0.3">
      <c r="B57" s="9"/>
      <c r="C57" s="5" t="s">
        <v>20</v>
      </c>
      <c r="D57" s="3" t="s">
        <v>13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L57" s="10"/>
      <c r="M57" s="5" t="s">
        <v>20</v>
      </c>
      <c r="N57" s="3" t="s">
        <v>13</v>
      </c>
      <c r="O57" s="26">
        <v>5000</v>
      </c>
      <c r="Q57" s="27"/>
      <c r="R57" s="5" t="s">
        <v>12</v>
      </c>
      <c r="S57" s="3" t="s">
        <v>13</v>
      </c>
      <c r="T57" s="72">
        <f t="shared" si="79"/>
        <v>0</v>
      </c>
      <c r="U57" s="23">
        <f t="shared" si="80"/>
        <v>0</v>
      </c>
      <c r="V57" s="23">
        <f t="shared" si="81"/>
        <v>0</v>
      </c>
      <c r="W57" s="23">
        <f t="shared" si="82"/>
        <v>0</v>
      </c>
      <c r="X57" s="23">
        <f t="shared" si="83"/>
        <v>0</v>
      </c>
      <c r="Y57" s="24">
        <f t="shared" si="84"/>
        <v>0</v>
      </c>
      <c r="AB57" s="82"/>
      <c r="AC57" s="17"/>
      <c r="AD57" s="83"/>
      <c r="AE57" s="83"/>
      <c r="AF57" s="83"/>
      <c r="AG57" s="83"/>
      <c r="AH57" s="83"/>
      <c r="AI57" s="83"/>
    </row>
    <row r="58" spans="2:35" ht="16.2" x14ac:dyDescent="0.3">
      <c r="B58" s="9"/>
      <c r="C58" s="3"/>
      <c r="D58" s="3" t="s">
        <v>18</v>
      </c>
      <c r="E58" s="43">
        <v>0</v>
      </c>
      <c r="F58" s="43">
        <v>0</v>
      </c>
      <c r="G58" s="43">
        <v>0</v>
      </c>
      <c r="H58" s="43">
        <v>1</v>
      </c>
      <c r="I58" s="43">
        <v>0</v>
      </c>
      <c r="J58" s="43">
        <v>1</v>
      </c>
      <c r="L58" s="10"/>
      <c r="M58" s="3"/>
      <c r="N58" s="3" t="s">
        <v>18</v>
      </c>
      <c r="O58" s="26">
        <v>5000</v>
      </c>
      <c r="Q58" s="27"/>
      <c r="R58" s="3"/>
      <c r="S58" s="3" t="s">
        <v>18</v>
      </c>
      <c r="T58" s="73">
        <f t="shared" si="79"/>
        <v>0</v>
      </c>
      <c r="U58" s="21">
        <f t="shared" si="80"/>
        <v>0</v>
      </c>
      <c r="V58" s="21">
        <f t="shared" si="81"/>
        <v>0</v>
      </c>
      <c r="W58" s="21">
        <f t="shared" si="82"/>
        <v>3500</v>
      </c>
      <c r="X58" s="21">
        <f t="shared" si="83"/>
        <v>0</v>
      </c>
      <c r="Y58" s="26">
        <f t="shared" si="84"/>
        <v>3500</v>
      </c>
      <c r="AB58" s="82"/>
      <c r="AC58" s="17"/>
      <c r="AD58" s="83"/>
      <c r="AE58" s="83"/>
      <c r="AF58" s="83"/>
      <c r="AG58" s="83"/>
      <c r="AH58" s="83"/>
      <c r="AI58" s="83"/>
    </row>
    <row r="59" spans="2:35" ht="16.2" x14ac:dyDescent="0.3">
      <c r="B59" s="9"/>
      <c r="C59" s="2"/>
      <c r="D59" s="2" t="s">
        <v>17</v>
      </c>
      <c r="E59" s="44">
        <v>1</v>
      </c>
      <c r="F59" s="44">
        <v>1</v>
      </c>
      <c r="G59" s="44">
        <v>0</v>
      </c>
      <c r="H59" s="44">
        <v>0</v>
      </c>
      <c r="I59" s="44">
        <v>0</v>
      </c>
      <c r="J59" s="44">
        <v>0</v>
      </c>
      <c r="L59" s="11"/>
      <c r="M59" s="2"/>
      <c r="N59" s="2" t="s">
        <v>17</v>
      </c>
      <c r="O59" s="30">
        <v>7000</v>
      </c>
      <c r="Q59" s="27"/>
      <c r="R59" s="2"/>
      <c r="S59" s="3" t="s">
        <v>17</v>
      </c>
      <c r="T59" s="74">
        <f t="shared" si="79"/>
        <v>4900</v>
      </c>
      <c r="U59" s="29">
        <f t="shared" si="80"/>
        <v>4900</v>
      </c>
      <c r="V59" s="29">
        <f t="shared" si="81"/>
        <v>0</v>
      </c>
      <c r="W59" s="29">
        <f t="shared" si="82"/>
        <v>0</v>
      </c>
      <c r="X59" s="29">
        <f t="shared" si="83"/>
        <v>0</v>
      </c>
      <c r="Y59" s="30">
        <f t="shared" si="84"/>
        <v>0</v>
      </c>
      <c r="AB59" s="82"/>
      <c r="AC59" s="17"/>
      <c r="AD59" s="83"/>
      <c r="AE59" s="83"/>
      <c r="AF59" s="83"/>
      <c r="AG59" s="83"/>
      <c r="AH59" s="83"/>
      <c r="AI59" s="83"/>
    </row>
    <row r="60" spans="2:35" x14ac:dyDescent="0.3">
      <c r="B60" s="9"/>
      <c r="C60" s="3"/>
      <c r="D60" s="50" t="s">
        <v>8</v>
      </c>
      <c r="E60" s="45">
        <f>SUM(E54:E59)</f>
        <v>1</v>
      </c>
      <c r="F60" s="45">
        <f t="shared" ref="F60:J60" si="85">SUM(F54:F59)</f>
        <v>2</v>
      </c>
      <c r="G60" s="45">
        <f t="shared" si="85"/>
        <v>1</v>
      </c>
      <c r="H60" s="45">
        <f t="shared" si="85"/>
        <v>1</v>
      </c>
      <c r="I60" s="45">
        <f t="shared" si="85"/>
        <v>4</v>
      </c>
      <c r="J60" s="46">
        <f t="shared" si="85"/>
        <v>1</v>
      </c>
      <c r="Q60" s="9"/>
      <c r="R60" s="3"/>
      <c r="S60" s="31" t="s">
        <v>8</v>
      </c>
      <c r="T60" s="75">
        <f>SUM(T54:T59)</f>
        <v>4900</v>
      </c>
      <c r="U60" s="75">
        <f t="shared" ref="U60:Y60" si="86">SUM(U54:U59)</f>
        <v>9800</v>
      </c>
      <c r="V60" s="75">
        <f t="shared" si="86"/>
        <v>1330</v>
      </c>
      <c r="W60" s="75">
        <f t="shared" si="86"/>
        <v>3500</v>
      </c>
      <c r="X60" s="75">
        <f t="shared" si="86"/>
        <v>17255</v>
      </c>
      <c r="Y60" s="76">
        <f t="shared" si="86"/>
        <v>3500</v>
      </c>
      <c r="AB60" s="81"/>
      <c r="AC60" s="17"/>
      <c r="AD60" s="17"/>
      <c r="AE60" s="17"/>
      <c r="AF60" s="17"/>
      <c r="AG60" s="17"/>
      <c r="AH60" s="17"/>
      <c r="AI60" s="17"/>
    </row>
    <row r="61" spans="2:35" ht="16.2" x14ac:dyDescent="0.3">
      <c r="B61" s="9"/>
      <c r="C61" s="7" t="s">
        <v>19</v>
      </c>
      <c r="D61" s="3" t="s">
        <v>16</v>
      </c>
      <c r="E61" s="42">
        <v>0</v>
      </c>
      <c r="F61" s="42">
        <v>2</v>
      </c>
      <c r="G61" s="42">
        <v>0</v>
      </c>
      <c r="H61" s="42">
        <v>0</v>
      </c>
      <c r="I61" s="42">
        <v>4</v>
      </c>
      <c r="J61" s="42">
        <v>1</v>
      </c>
      <c r="L61" s="6" t="str">
        <f>L54</f>
        <v>ECO**</v>
      </c>
      <c r="M61" s="7" t="s">
        <v>19</v>
      </c>
      <c r="N61" s="8" t="s">
        <v>16</v>
      </c>
      <c r="O61" s="24">
        <v>9000</v>
      </c>
      <c r="Q61" s="6" t="str">
        <f>Q54</f>
        <v>ECO**</v>
      </c>
      <c r="R61" s="7" t="s">
        <v>11</v>
      </c>
      <c r="S61" s="3" t="s">
        <v>16</v>
      </c>
      <c r="T61" s="72">
        <f>E61*$O61*$Y$2</f>
        <v>0</v>
      </c>
      <c r="U61" s="23">
        <f t="shared" ref="U61:Y61" si="87">F61*$O61*$Y$2</f>
        <v>12600</v>
      </c>
      <c r="V61" s="23">
        <f t="shared" si="87"/>
        <v>0</v>
      </c>
      <c r="W61" s="23">
        <f t="shared" si="87"/>
        <v>0</v>
      </c>
      <c r="X61" s="23">
        <f t="shared" si="87"/>
        <v>25200</v>
      </c>
      <c r="Y61" s="24">
        <f t="shared" si="87"/>
        <v>6300</v>
      </c>
      <c r="AA61" s="36"/>
      <c r="AB61" s="82"/>
      <c r="AC61" s="17"/>
      <c r="AD61" s="83"/>
      <c r="AE61" s="83"/>
      <c r="AF61" s="83"/>
      <c r="AG61" s="83"/>
      <c r="AH61" s="83"/>
      <c r="AI61" s="83"/>
    </row>
    <row r="62" spans="2:35" ht="16.2" x14ac:dyDescent="0.3">
      <c r="B62" s="9"/>
      <c r="C62" s="5"/>
      <c r="D62" s="3" t="s">
        <v>15</v>
      </c>
      <c r="E62" s="43">
        <v>0</v>
      </c>
      <c r="F62" s="43">
        <v>1</v>
      </c>
      <c r="G62" s="43">
        <v>0</v>
      </c>
      <c r="H62" s="43">
        <v>0</v>
      </c>
      <c r="I62" s="43">
        <v>1</v>
      </c>
      <c r="J62" s="43">
        <v>0</v>
      </c>
      <c r="L62" s="10"/>
      <c r="M62" s="5"/>
      <c r="N62" s="3" t="s">
        <v>15</v>
      </c>
      <c r="O62" s="26">
        <v>11000</v>
      </c>
      <c r="Q62" s="27"/>
      <c r="R62" s="4"/>
      <c r="S62" s="3" t="s">
        <v>15</v>
      </c>
      <c r="T62" s="73">
        <f t="shared" ref="T62:T66" si="88">E62*$O62*$Y$2</f>
        <v>0</v>
      </c>
      <c r="U62" s="21">
        <f t="shared" ref="U62:U66" si="89">F62*$O62*$Y$2</f>
        <v>7699.9999999999991</v>
      </c>
      <c r="V62" s="21">
        <f t="shared" ref="V62:V66" si="90">G62*$O62*$Y$2</f>
        <v>0</v>
      </c>
      <c r="W62" s="21">
        <f t="shared" ref="W62:W66" si="91">H62*$O62*$Y$2</f>
        <v>0</v>
      </c>
      <c r="X62" s="21">
        <f t="shared" ref="X62:X66" si="92">I62*$O62*$Y$2</f>
        <v>7699.9999999999991</v>
      </c>
      <c r="Y62" s="26">
        <f t="shared" ref="Y62:Y66" si="93">J62*$O62*$Y$2</f>
        <v>0</v>
      </c>
      <c r="AA62" s="21"/>
      <c r="AB62" s="82"/>
      <c r="AC62" s="17"/>
      <c r="AD62" s="83"/>
      <c r="AE62" s="83"/>
      <c r="AF62" s="83"/>
      <c r="AG62" s="83"/>
      <c r="AH62" s="83"/>
      <c r="AI62" s="83"/>
    </row>
    <row r="63" spans="2:35" ht="16.2" x14ac:dyDescent="0.3">
      <c r="B63" s="9"/>
      <c r="C63" s="2"/>
      <c r="D63" s="2" t="s">
        <v>14</v>
      </c>
      <c r="E63" s="44">
        <v>0</v>
      </c>
      <c r="F63" s="44">
        <v>0</v>
      </c>
      <c r="G63" s="44">
        <v>0</v>
      </c>
      <c r="H63" s="44">
        <v>0</v>
      </c>
      <c r="I63" s="44">
        <v>1</v>
      </c>
      <c r="J63" s="44">
        <v>0</v>
      </c>
      <c r="L63" s="10"/>
      <c r="M63" s="2"/>
      <c r="N63" s="2" t="s">
        <v>14</v>
      </c>
      <c r="O63" s="30">
        <v>14000</v>
      </c>
      <c r="Q63" s="27"/>
      <c r="R63" s="12"/>
      <c r="S63" s="2" t="s">
        <v>14</v>
      </c>
      <c r="T63" s="74">
        <f t="shared" si="88"/>
        <v>0</v>
      </c>
      <c r="U63" s="29">
        <f t="shared" si="89"/>
        <v>0</v>
      </c>
      <c r="V63" s="29">
        <f t="shared" si="90"/>
        <v>0</v>
      </c>
      <c r="W63" s="29">
        <f t="shared" si="91"/>
        <v>0</v>
      </c>
      <c r="X63" s="29">
        <f t="shared" si="92"/>
        <v>9800</v>
      </c>
      <c r="Y63" s="30">
        <f t="shared" si="93"/>
        <v>0</v>
      </c>
      <c r="AB63" s="82"/>
      <c r="AC63" s="17"/>
      <c r="AD63" s="83"/>
      <c r="AE63" s="83"/>
      <c r="AF63" s="83"/>
      <c r="AG63" s="83"/>
      <c r="AH63" s="83"/>
      <c r="AI63" s="83"/>
    </row>
    <row r="64" spans="2:35" ht="16.2" x14ac:dyDescent="0.3">
      <c r="B64" s="9"/>
      <c r="C64" s="5" t="s">
        <v>20</v>
      </c>
      <c r="D64" s="3" t="s">
        <v>16</v>
      </c>
      <c r="E64" s="42">
        <v>0</v>
      </c>
      <c r="F64" s="42">
        <v>3</v>
      </c>
      <c r="G64" s="42">
        <v>1</v>
      </c>
      <c r="H64" s="42">
        <v>1</v>
      </c>
      <c r="I64" s="42">
        <v>2</v>
      </c>
      <c r="J64" s="42">
        <v>0</v>
      </c>
      <c r="L64" s="10"/>
      <c r="M64" s="5" t="s">
        <v>20</v>
      </c>
      <c r="N64" s="3" t="s">
        <v>16</v>
      </c>
      <c r="O64" s="26">
        <v>9000</v>
      </c>
      <c r="Q64" s="27"/>
      <c r="R64" s="5" t="s">
        <v>12</v>
      </c>
      <c r="S64" s="3" t="s">
        <v>16</v>
      </c>
      <c r="T64" s="72">
        <f t="shared" si="88"/>
        <v>0</v>
      </c>
      <c r="U64" s="23">
        <f t="shared" si="89"/>
        <v>18900</v>
      </c>
      <c r="V64" s="23">
        <f t="shared" si="90"/>
        <v>6300</v>
      </c>
      <c r="W64" s="23">
        <f t="shared" si="91"/>
        <v>6300</v>
      </c>
      <c r="X64" s="23">
        <f t="shared" si="92"/>
        <v>12600</v>
      </c>
      <c r="Y64" s="24">
        <f t="shared" si="93"/>
        <v>0</v>
      </c>
      <c r="AB64" s="82"/>
      <c r="AC64" s="17"/>
      <c r="AD64" s="83"/>
      <c r="AE64" s="83"/>
      <c r="AF64" s="83"/>
      <c r="AG64" s="83"/>
      <c r="AH64" s="83"/>
      <c r="AI64" s="83"/>
    </row>
    <row r="65" spans="2:35" ht="16.2" x14ac:dyDescent="0.3">
      <c r="B65" s="10"/>
      <c r="C65" s="3"/>
      <c r="D65" s="3" t="s">
        <v>15</v>
      </c>
      <c r="E65" s="43">
        <v>1</v>
      </c>
      <c r="F65" s="43">
        <v>1</v>
      </c>
      <c r="G65" s="43">
        <v>0</v>
      </c>
      <c r="H65" s="43">
        <v>0</v>
      </c>
      <c r="I65" s="43">
        <v>0</v>
      </c>
      <c r="J65" s="43">
        <v>0</v>
      </c>
      <c r="L65" s="10"/>
      <c r="M65" s="3"/>
      <c r="N65" s="3" t="s">
        <v>15</v>
      </c>
      <c r="O65" s="26">
        <v>11000</v>
      </c>
      <c r="Q65" s="25"/>
      <c r="R65" s="3"/>
      <c r="S65" s="3" t="s">
        <v>15</v>
      </c>
      <c r="T65" s="73">
        <f t="shared" si="88"/>
        <v>7699.9999999999991</v>
      </c>
      <c r="U65" s="21">
        <f t="shared" si="89"/>
        <v>7699.9999999999991</v>
      </c>
      <c r="V65" s="21">
        <f t="shared" si="90"/>
        <v>0</v>
      </c>
      <c r="W65" s="21">
        <f t="shared" si="91"/>
        <v>0</v>
      </c>
      <c r="X65" s="21">
        <f t="shared" si="92"/>
        <v>0</v>
      </c>
      <c r="Y65" s="26">
        <f t="shared" si="93"/>
        <v>0</v>
      </c>
      <c r="AB65" s="82"/>
      <c r="AC65" s="17"/>
      <c r="AD65" s="83"/>
      <c r="AE65" s="83"/>
      <c r="AF65" s="83"/>
      <c r="AG65" s="83"/>
      <c r="AH65" s="83"/>
      <c r="AI65" s="83"/>
    </row>
    <row r="66" spans="2:35" ht="16.2" x14ac:dyDescent="0.3">
      <c r="B66" s="10"/>
      <c r="C66" s="2"/>
      <c r="D66" s="2" t="s">
        <v>14</v>
      </c>
      <c r="E66" s="44">
        <v>0</v>
      </c>
      <c r="F66" s="44">
        <v>0</v>
      </c>
      <c r="G66" s="44">
        <v>0</v>
      </c>
      <c r="H66" s="44">
        <v>0</v>
      </c>
      <c r="I66" s="44">
        <v>1</v>
      </c>
      <c r="J66" s="44">
        <v>0</v>
      </c>
      <c r="L66" s="11"/>
      <c r="M66" s="2"/>
      <c r="N66" s="2" t="s">
        <v>14</v>
      </c>
      <c r="O66" s="30">
        <v>14000</v>
      </c>
      <c r="Q66" s="28"/>
      <c r="R66" s="2"/>
      <c r="S66" s="2" t="s">
        <v>14</v>
      </c>
      <c r="T66" s="74">
        <f t="shared" si="88"/>
        <v>0</v>
      </c>
      <c r="U66" s="29">
        <f t="shared" si="89"/>
        <v>0</v>
      </c>
      <c r="V66" s="29">
        <f t="shared" si="90"/>
        <v>0</v>
      </c>
      <c r="W66" s="29">
        <f t="shared" si="91"/>
        <v>0</v>
      </c>
      <c r="X66" s="29">
        <f t="shared" si="92"/>
        <v>9800</v>
      </c>
      <c r="Y66" s="30">
        <f t="shared" si="93"/>
        <v>0</v>
      </c>
      <c r="AB66" s="82"/>
      <c r="AC66" s="17"/>
      <c r="AD66" s="83"/>
      <c r="AE66" s="83"/>
      <c r="AF66" s="83"/>
      <c r="AG66" s="83"/>
      <c r="AH66" s="83"/>
      <c r="AI66" s="83"/>
    </row>
    <row r="67" spans="2:35" x14ac:dyDescent="0.3">
      <c r="B67" s="11"/>
      <c r="C67" s="2"/>
      <c r="D67" s="12" t="s">
        <v>8</v>
      </c>
      <c r="E67" s="47">
        <f>SUM(E61:E66)</f>
        <v>1</v>
      </c>
      <c r="F67" s="47">
        <f t="shared" ref="F67:I67" si="94">SUM(F61:F66)</f>
        <v>7</v>
      </c>
      <c r="G67" s="47">
        <f t="shared" si="94"/>
        <v>1</v>
      </c>
      <c r="H67" s="47">
        <f t="shared" si="94"/>
        <v>1</v>
      </c>
      <c r="I67" s="47">
        <f t="shared" si="94"/>
        <v>9</v>
      </c>
      <c r="J67" s="48">
        <f>SUM(J61:J66)</f>
        <v>1</v>
      </c>
      <c r="Q67" s="13"/>
      <c r="R67" s="2"/>
      <c r="S67" s="2" t="s">
        <v>8</v>
      </c>
      <c r="T67" s="14">
        <f>SUM(T61:T66)</f>
        <v>7699.9999999999991</v>
      </c>
      <c r="U67" s="14">
        <f t="shared" ref="U67:Y67" si="95">SUM(U61:U66)</f>
        <v>46900</v>
      </c>
      <c r="V67" s="14">
        <f t="shared" si="95"/>
        <v>6300</v>
      </c>
      <c r="W67" s="14">
        <f t="shared" si="95"/>
        <v>6300</v>
      </c>
      <c r="X67" s="14">
        <f t="shared" si="95"/>
        <v>65100</v>
      </c>
      <c r="Y67" s="15">
        <f t="shared" si="95"/>
        <v>6300</v>
      </c>
      <c r="AB67" s="19"/>
    </row>
    <row r="69" spans="2:35" x14ac:dyDescent="0.3">
      <c r="D69" s="49" t="s">
        <v>8</v>
      </c>
      <c r="E69" s="51">
        <f>E12+E19+E28+E35+E44+E51+E60+E67</f>
        <v>50</v>
      </c>
      <c r="F69" s="51">
        <f>F12+F19+F28+F35+F44+F51+F60+F67</f>
        <v>154</v>
      </c>
      <c r="G69" s="51">
        <f t="shared" ref="G69:J69" si="96">G12+G19+G28+G35+G44+G51+G60+G67</f>
        <v>23</v>
      </c>
      <c r="H69" s="51">
        <f t="shared" si="96"/>
        <v>27</v>
      </c>
      <c r="I69" s="51">
        <f t="shared" si="96"/>
        <v>263</v>
      </c>
      <c r="J69" s="51">
        <f t="shared" si="96"/>
        <v>154</v>
      </c>
      <c r="K69" s="56">
        <f>SUM(E69:J69)</f>
        <v>671</v>
      </c>
      <c r="Q69" s="49" t="s">
        <v>8</v>
      </c>
      <c r="R69" s="50"/>
      <c r="S69" s="50"/>
      <c r="T69" s="51">
        <f t="shared" ref="T69:Y69" si="97">T12+T19+T28+T35+T44+T51+T60+T67</f>
        <v>166530</v>
      </c>
      <c r="U69" s="51">
        <f t="shared" si="97"/>
        <v>658280</v>
      </c>
      <c r="V69" s="51">
        <f t="shared" si="97"/>
        <v>65520</v>
      </c>
      <c r="W69" s="51">
        <f t="shared" si="97"/>
        <v>76090</v>
      </c>
      <c r="X69" s="51">
        <f t="shared" si="97"/>
        <v>826595</v>
      </c>
      <c r="Y69" s="52">
        <f t="shared" si="97"/>
        <v>350140</v>
      </c>
      <c r="Z69" s="52">
        <f>SUM(T69:Y69)</f>
        <v>2143155</v>
      </c>
    </row>
    <row r="70" spans="2:35" x14ac:dyDescent="0.3">
      <c r="AB70" s="58"/>
      <c r="AC70" s="59"/>
      <c r="AD70" s="64" t="str">
        <f>AD5</f>
        <v>Fribourg*</v>
      </c>
      <c r="AE70" s="64" t="str">
        <f t="shared" ref="AE70:AI70" si="98">AE5</f>
        <v>Genève</v>
      </c>
      <c r="AF70" s="64" t="str">
        <f t="shared" si="98"/>
        <v>Jura</v>
      </c>
      <c r="AG70" s="64" t="str">
        <f t="shared" si="98"/>
        <v>Neuchâtel</v>
      </c>
      <c r="AH70" s="64" t="str">
        <f t="shared" si="98"/>
        <v>Vaud</v>
      </c>
      <c r="AI70" s="64" t="str">
        <f t="shared" si="98"/>
        <v>Valais*</v>
      </c>
    </row>
    <row r="71" spans="2:35" x14ac:dyDescent="0.3">
      <c r="B71" t="s">
        <v>28</v>
      </c>
      <c r="AB71" s="90" t="s">
        <v>37</v>
      </c>
      <c r="AC71" s="91"/>
      <c r="AD71" s="92">
        <f>AD6+AD13+AD22+AD29+AD38+AD45</f>
        <v>0</v>
      </c>
      <c r="AE71" s="92">
        <f t="shared" ref="AE71:AI71" si="99">AE6+AE13+AE22+AE29+AE38+AE45</f>
        <v>0</v>
      </c>
      <c r="AF71" s="92">
        <f t="shared" si="99"/>
        <v>0</v>
      </c>
      <c r="AG71" s="92">
        <f t="shared" si="99"/>
        <v>0</v>
      </c>
      <c r="AH71" s="92">
        <f t="shared" si="99"/>
        <v>0</v>
      </c>
      <c r="AI71" s="92">
        <f t="shared" si="99"/>
        <v>0</v>
      </c>
    </row>
    <row r="72" spans="2:35" x14ac:dyDescent="0.3">
      <c r="B72" t="s">
        <v>29</v>
      </c>
      <c r="Q72" t="s">
        <v>32</v>
      </c>
      <c r="AB72" s="90"/>
      <c r="AC72" s="91"/>
      <c r="AD72" s="93"/>
      <c r="AE72" s="93"/>
      <c r="AF72" s="93"/>
      <c r="AG72" s="93"/>
      <c r="AH72" s="93"/>
      <c r="AI72" s="93"/>
    </row>
    <row r="73" spans="2:35" x14ac:dyDescent="0.3">
      <c r="Q73" t="s">
        <v>33</v>
      </c>
      <c r="AB73" s="60" t="s">
        <v>24</v>
      </c>
      <c r="AC73" s="61"/>
      <c r="AD73" s="57">
        <f>AD71/(T69-T60-T67)</f>
        <v>0</v>
      </c>
      <c r="AE73" s="57">
        <f t="shared" ref="AE73:AI73" si="100">AE71/(U69-U60-U67)</f>
        <v>0</v>
      </c>
      <c r="AF73" s="57">
        <f t="shared" si="100"/>
        <v>0</v>
      </c>
      <c r="AG73" s="57">
        <f t="shared" si="100"/>
        <v>0</v>
      </c>
      <c r="AH73" s="57">
        <f t="shared" si="100"/>
        <v>0</v>
      </c>
      <c r="AI73" s="57">
        <f t="shared" si="100"/>
        <v>0</v>
      </c>
    </row>
    <row r="75" spans="2:35" x14ac:dyDescent="0.3">
      <c r="AB75" s="78"/>
      <c r="AC75" s="78"/>
      <c r="AD75" s="78"/>
      <c r="AE75" s="78"/>
      <c r="AF75" s="78"/>
      <c r="AG75" s="78"/>
      <c r="AH75" s="78"/>
      <c r="AI75" s="78"/>
    </row>
    <row r="76" spans="2:35" x14ac:dyDescent="0.3">
      <c r="AB76" s="79"/>
      <c r="AC76" s="79"/>
      <c r="AD76" s="94"/>
      <c r="AE76" s="94"/>
      <c r="AF76" s="94"/>
      <c r="AG76" s="94"/>
      <c r="AH76" s="94"/>
      <c r="AI76" s="94"/>
    </row>
    <row r="77" spans="2:35" x14ac:dyDescent="0.3">
      <c r="AB77" s="78"/>
      <c r="AC77" s="78"/>
      <c r="AD77" s="94"/>
      <c r="AE77" s="94"/>
      <c r="AF77" s="94"/>
      <c r="AG77" s="94"/>
      <c r="AH77" s="94"/>
      <c r="AI77" s="94"/>
    </row>
    <row r="78" spans="2:35" x14ac:dyDescent="0.3">
      <c r="AB78" s="78"/>
      <c r="AC78" s="78"/>
      <c r="AD78" s="80"/>
      <c r="AE78" s="80"/>
      <c r="AF78" s="80"/>
      <c r="AG78" s="80"/>
      <c r="AH78" s="80"/>
      <c r="AI78" s="80"/>
    </row>
  </sheetData>
  <sheetProtection algorithmName="SHA-512" hashValue="B/8FbqZ25sVbN9kUSf6DjQ8W1a1uaEsg1XlFrj+lN2h0zLOMEZPQwb368XYiyhyuvGT6ZhP14qeYcsnPUJECtQ==" saltValue="sWu259rROEv0UR7i2Bt1vQ==" spinCount="100000" sheet="1" objects="1" scenarios="1"/>
  <mergeCells count="69">
    <mergeCell ref="AH71:AH72"/>
    <mergeCell ref="AI71:AI72"/>
    <mergeCell ref="AD76:AD77"/>
    <mergeCell ref="AE76:AE77"/>
    <mergeCell ref="AF76:AF77"/>
    <mergeCell ref="AG76:AG77"/>
    <mergeCell ref="AH76:AH77"/>
    <mergeCell ref="AI76:AI77"/>
    <mergeCell ref="AB71:AC72"/>
    <mergeCell ref="AD71:AD72"/>
    <mergeCell ref="AE71:AE72"/>
    <mergeCell ref="AF71:AF72"/>
    <mergeCell ref="AG71:AG72"/>
    <mergeCell ref="AE61:AE66"/>
    <mergeCell ref="AF61:AF66"/>
    <mergeCell ref="AG61:AG66"/>
    <mergeCell ref="AH61:AH66"/>
    <mergeCell ref="AI61:AI66"/>
    <mergeCell ref="AE54:AE59"/>
    <mergeCell ref="AF54:AF59"/>
    <mergeCell ref="AG54:AG59"/>
    <mergeCell ref="AH54:AH59"/>
    <mergeCell ref="AI54:AI59"/>
    <mergeCell ref="AE45:AE50"/>
    <mergeCell ref="AF45:AF50"/>
    <mergeCell ref="AG45:AG50"/>
    <mergeCell ref="AH45:AH50"/>
    <mergeCell ref="AI45:AI50"/>
    <mergeCell ref="AE38:AE43"/>
    <mergeCell ref="AF38:AF43"/>
    <mergeCell ref="AG38:AG43"/>
    <mergeCell ref="AH38:AH43"/>
    <mergeCell ref="AI38:AI43"/>
    <mergeCell ref="AE29:AE34"/>
    <mergeCell ref="AF29:AF34"/>
    <mergeCell ref="AG29:AG34"/>
    <mergeCell ref="AH29:AH34"/>
    <mergeCell ref="AI29:AI34"/>
    <mergeCell ref="AE22:AE27"/>
    <mergeCell ref="AF22:AF27"/>
    <mergeCell ref="AG22:AG27"/>
    <mergeCell ref="AH22:AH27"/>
    <mergeCell ref="AI22:AI27"/>
    <mergeCell ref="AE13:AE18"/>
    <mergeCell ref="AF13:AF18"/>
    <mergeCell ref="AG13:AG18"/>
    <mergeCell ref="AH13:AH18"/>
    <mergeCell ref="AI13:AI18"/>
    <mergeCell ref="AE6:AE11"/>
    <mergeCell ref="AF6:AF11"/>
    <mergeCell ref="AG6:AG11"/>
    <mergeCell ref="AH6:AH11"/>
    <mergeCell ref="AI6:AI11"/>
    <mergeCell ref="AB6:AB11"/>
    <mergeCell ref="AD6:AD11"/>
    <mergeCell ref="AB13:AB18"/>
    <mergeCell ref="AD13:AD18"/>
    <mergeCell ref="AB22:AB27"/>
    <mergeCell ref="AD22:AD27"/>
    <mergeCell ref="AB54:AB59"/>
    <mergeCell ref="AD54:AD59"/>
    <mergeCell ref="AB61:AB66"/>
    <mergeCell ref="AD61:AD66"/>
    <mergeCell ref="AB29:AB34"/>
    <mergeCell ref="AD29:AD34"/>
    <mergeCell ref="AB38:AB43"/>
    <mergeCell ref="AD38:AD43"/>
    <mergeCell ref="AB45:AB50"/>
    <mergeCell ref="AD45:AD50"/>
  </mergeCells>
  <pageMargins left="0.70866141732283472" right="0.70866141732283472" top="0.78740157480314965" bottom="0.78740157480314965" header="0.31496062992125984" footer="0.31496062992125984"/>
  <pageSetup paperSize="9" scale="33" orientation="landscape" r:id="rId1"/>
  <headerFooter>
    <oddHeader>&amp;R&amp;"Arial,Standard"&amp;14Annexe 2</oddHeader>
    <oddFooter>&amp;L&amp;"Arial,Fett"&amp;10MINERGIE&amp;R&amp;"Arial,Standard"&amp;10 2.5.2018
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OrdreDeGrandeur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Meyer Primavesi</dc:creator>
  <cp:lastModifiedBy>Olivier Meile</cp:lastModifiedBy>
  <cp:lastPrinted>2018-05-02T16:41:26Z</cp:lastPrinted>
  <dcterms:created xsi:type="dcterms:W3CDTF">2018-03-07T08:13:52Z</dcterms:created>
  <dcterms:modified xsi:type="dcterms:W3CDTF">2018-05-02T16:50:42Z</dcterms:modified>
</cp:coreProperties>
</file>