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ieseArbeitsmappe"/>
  <mc:AlternateContent xmlns:mc="http://schemas.openxmlformats.org/markup-compatibility/2006">
    <mc:Choice Requires="x15">
      <x15ac:absPath xmlns:x15ac="http://schemas.microsoft.com/office/spreadsheetml/2010/11/ac" url="https://mst239701.sharepoint.com/sites/Files/01Daten/03_Zertifizierung/01_Dokumente/03_Minergie_Hilfstools/04_Geschosshöhenkorrektur/01_Gültig/"/>
    </mc:Choice>
  </mc:AlternateContent>
  <xr:revisionPtr revIDLastSave="4" documentId="8_{0B41B19D-053E-46BF-9BBB-DC149984395A}" xr6:coauthVersionLast="47" xr6:coauthVersionMax="47" xr10:uidLastSave="{33A54AB1-6C97-43E4-BE8B-E3A1FF5BD27E}"/>
  <bookViews>
    <workbookView xWindow="28680" yWindow="-120" windowWidth="29040" windowHeight="15840" xr2:uid="{00000000-000D-0000-FFFF-FFFF00000000}"/>
  </bookViews>
  <sheets>
    <sheet name="Höhenkorrektur" sheetId="1" r:id="rId1"/>
    <sheet name="Uebersetzung" sheetId="2" state="hidden" r:id="rId2"/>
  </sheets>
  <definedNames>
    <definedName name="_xlnm.Print_Area" localSheetId="0">Höhenkorrektur!$A$1:$P$42</definedName>
    <definedName name="Gebäudekategorie">Höhenkorrektur!$X$17:$X$29</definedName>
    <definedName name="hkorr">Höhenkorrektur!$S$7</definedName>
    <definedName name="Kategorie1">Höhenkorrektur!$S$9</definedName>
    <definedName name="Kategorie2">Höhenkorrektur!$S$10</definedName>
    <definedName name="Kategorie3">Höhenkorrektur!$S$11</definedName>
    <definedName name="Kategorie4">Höhenkorrektur!$S$12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G5" i="2"/>
  <c r="F5" i="2"/>
  <c r="D36" i="1"/>
  <c r="D3" i="1"/>
  <c r="B3" i="1"/>
  <c r="H4" i="2"/>
  <c r="G4" i="2"/>
  <c r="F4" i="2"/>
  <c r="H3" i="2"/>
  <c r="H2" i="2"/>
  <c r="H1" i="2"/>
  <c r="S9" i="1"/>
  <c r="R18" i="1"/>
  <c r="R28" i="1"/>
  <c r="M11" i="1"/>
  <c r="M12" i="1"/>
  <c r="E32" i="1"/>
  <c r="I32" i="1"/>
  <c r="K32" i="1"/>
  <c r="G32" i="1"/>
  <c r="M18" i="1"/>
  <c r="M19" i="1"/>
  <c r="M20" i="1"/>
  <c r="M21" i="1"/>
  <c r="M22" i="1"/>
  <c r="M23" i="1"/>
  <c r="M24" i="1"/>
  <c r="M25" i="1"/>
  <c r="M26" i="1"/>
  <c r="M27" i="1"/>
  <c r="M28" i="1"/>
  <c r="M29" i="1"/>
  <c r="M30" i="1"/>
  <c r="M31" i="1"/>
  <c r="M17" i="1"/>
  <c r="S11" i="1"/>
  <c r="T23" i="1"/>
  <c r="S12" i="1"/>
  <c r="U25" i="1" s="1"/>
  <c r="U17" i="1"/>
  <c r="S10" i="1"/>
  <c r="S28" i="1" s="1"/>
  <c r="S20" i="1"/>
  <c r="A1" i="2"/>
  <c r="D23" i="2" s="1"/>
  <c r="L6" i="1" s="1"/>
  <c r="M32" i="1"/>
  <c r="B15" i="1"/>
  <c r="T17" i="1"/>
  <c r="R26" i="1"/>
  <c r="R22" i="1"/>
  <c r="R20" i="1"/>
  <c r="R29" i="1"/>
  <c r="R23" i="1"/>
  <c r="R21" i="1"/>
  <c r="R17" i="1"/>
  <c r="R30" i="1"/>
  <c r="D4" i="2"/>
  <c r="D34" i="2"/>
  <c r="T25" i="1"/>
  <c r="R19" i="1"/>
  <c r="R31" i="1"/>
  <c r="R24" i="1"/>
  <c r="S23" i="1"/>
  <c r="R27" i="1"/>
  <c r="U28" i="1"/>
  <c r="S25" i="1"/>
  <c r="R25" i="1"/>
  <c r="U30" i="1"/>
  <c r="T20" i="1"/>
  <c r="T19" i="1"/>
  <c r="T26" i="1"/>
  <c r="S18" i="1"/>
  <c r="T31" i="1"/>
  <c r="S26" i="1"/>
  <c r="T18" i="1"/>
  <c r="S21" i="1"/>
  <c r="T30" i="1"/>
  <c r="T28" i="1"/>
  <c r="S31" i="1"/>
  <c r="T29" i="1"/>
  <c r="S19" i="1"/>
  <c r="T24" i="1"/>
  <c r="S22" i="1"/>
  <c r="T21" i="1"/>
  <c r="S30" i="1"/>
  <c r="T27" i="1"/>
  <c r="S17" i="1"/>
  <c r="T22" i="1"/>
  <c r="S29" i="1"/>
  <c r="T32" i="1" l="1"/>
  <c r="I36" i="1" s="1"/>
  <c r="D41" i="2"/>
  <c r="B42" i="1" s="1"/>
  <c r="R32" i="1"/>
  <c r="E36" i="1" s="1"/>
  <c r="U22" i="1"/>
  <c r="D22" i="2"/>
  <c r="I6" i="1" s="1"/>
  <c r="D19" i="2"/>
  <c r="U20" i="1"/>
  <c r="U19" i="1"/>
  <c r="U21" i="1"/>
  <c r="D33" i="2"/>
  <c r="D12" i="2"/>
  <c r="X23" i="1" s="1"/>
  <c r="U26" i="1"/>
  <c r="D42" i="2"/>
  <c r="B32" i="1" s="1"/>
  <c r="D48" i="2"/>
  <c r="D39" i="2"/>
  <c r="B40" i="1" s="1"/>
  <c r="D43" i="2"/>
  <c r="L32" i="1" s="1"/>
  <c r="D5" i="2"/>
  <c r="N1" i="1" s="1"/>
  <c r="D21" i="2"/>
  <c r="B6" i="1" s="1"/>
  <c r="D14" i="2"/>
  <c r="X25" i="1" s="1"/>
  <c r="D7" i="2"/>
  <c r="X18" i="1" s="1"/>
  <c r="D28" i="2"/>
  <c r="B12" i="1" s="1"/>
  <c r="D20" i="2"/>
  <c r="B11" i="1" s="1"/>
  <c r="D9" i="2"/>
  <c r="X20" i="1" s="1"/>
  <c r="D26" i="2"/>
  <c r="D15" i="2"/>
  <c r="X26" i="1" s="1"/>
  <c r="D35" i="2"/>
  <c r="D27" i="2"/>
  <c r="B36" i="1" s="1"/>
  <c r="U27" i="1"/>
  <c r="U29" i="1"/>
  <c r="D45" i="2"/>
  <c r="F15" i="1" s="1"/>
  <c r="D30" i="2"/>
  <c r="M9" i="1" s="1"/>
  <c r="M14" i="1" s="1"/>
  <c r="D11" i="2"/>
  <c r="X22" i="1" s="1"/>
  <c r="D29" i="2"/>
  <c r="D36" i="2"/>
  <c r="D16" i="2"/>
  <c r="X27" i="1" s="1"/>
  <c r="U24" i="1"/>
  <c r="S27" i="1"/>
  <c r="S24" i="1"/>
  <c r="U31" i="1"/>
  <c r="D46" i="2"/>
  <c r="B16" i="1" s="1"/>
  <c r="D49" i="2"/>
  <c r="B5" i="1" s="1"/>
  <c r="D44" i="2"/>
  <c r="M35" i="1" s="1"/>
  <c r="D47" i="2"/>
  <c r="B14" i="1" s="1"/>
  <c r="D40" i="2"/>
  <c r="B41" i="1" s="1"/>
  <c r="D38" i="2"/>
  <c r="B39" i="1" s="1"/>
  <c r="D37" i="2"/>
  <c r="D25" i="2"/>
  <c r="D17" i="2"/>
  <c r="X28" i="1" s="1"/>
  <c r="D10" i="2"/>
  <c r="X21" i="1" s="1"/>
  <c r="D32" i="2"/>
  <c r="D24" i="2"/>
  <c r="B7" i="1" s="1"/>
  <c r="D13" i="2"/>
  <c r="X24" i="1" s="1"/>
  <c r="D6" i="2"/>
  <c r="G3" i="1" s="1"/>
  <c r="D18" i="2"/>
  <c r="X29" i="1" s="1"/>
  <c r="D8" i="2"/>
  <c r="X19" i="1" s="1"/>
  <c r="D31" i="2"/>
  <c r="B10" i="1" s="1"/>
  <c r="U23" i="1"/>
  <c r="U18" i="1"/>
  <c r="U32" i="1" l="1"/>
  <c r="K36" i="1" s="1"/>
  <c r="S32" i="1"/>
  <c r="G36" i="1" s="1"/>
  <c r="B9" i="1"/>
  <c r="B35" i="1"/>
  <c r="D14" i="1"/>
  <c r="H15" i="1"/>
  <c r="L15" i="1"/>
  <c r="J15" i="1"/>
  <c r="V32" i="1" l="1"/>
  <c r="M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author>
  </authors>
  <commentList>
    <comment ref="B12" authorId="0" shapeId="0" xr:uid="{00000000-0006-0000-0000-000001000000}">
      <text>
        <r>
          <rPr>
            <b/>
            <sz val="8"/>
            <color indexed="81"/>
            <rFont val="Tahoma"/>
            <family val="2"/>
          </rPr>
          <t>Zwingende Eingabe Qh,eff:</t>
        </r>
        <r>
          <rPr>
            <sz val="8"/>
            <color indexed="81"/>
            <rFont val="Tahoma"/>
            <family val="2"/>
          </rPr>
          <t xml:space="preserve">
Heizwärmebedarf Qh,eff mit effektivem, thermisch wirksamen Aussenluftvolumenstrom Vth aus der Berechnung SIA 380/1 übertragen.</t>
        </r>
        <r>
          <rPr>
            <b/>
            <sz val="8"/>
            <color indexed="81"/>
            <rFont val="Tahoma"/>
            <family val="2"/>
          </rPr>
          <t xml:space="preserve">
Entrée obligatoire: Qh,eff:</t>
        </r>
        <r>
          <rPr>
            <sz val="8"/>
            <color indexed="81"/>
            <rFont val="Tahoma"/>
            <family val="2"/>
          </rPr>
          <t xml:space="preserve">
à reporter du calcul SIA 380/1 les besoins de chaleur pour le chauffage Qh,eff avec débit d’air neuf thermiquement actif Vth.
</t>
        </r>
        <r>
          <rPr>
            <b/>
            <sz val="8"/>
            <color indexed="81"/>
            <rFont val="Tahoma"/>
            <family val="2"/>
          </rPr>
          <t xml:space="preserve">
Valore richiesto per Qh,eff:</t>
        </r>
        <r>
          <rPr>
            <sz val="8"/>
            <color indexed="81"/>
            <rFont val="Tahoma"/>
            <family val="2"/>
          </rPr>
          <t xml:space="preserve">
inserire fabbisogno di calore per il riscaldamento Qh,eff. con portata d'aria esterna termicamente determinante Vth secondo calcolo SIA 380/1.</t>
        </r>
      </text>
    </comment>
    <comment ref="E15" authorId="0" shapeId="0" xr:uid="{00000000-0006-0000-0000-000002000000}">
      <text>
        <r>
          <rPr>
            <b/>
            <sz val="8"/>
            <color indexed="81"/>
            <rFont val="Tahoma"/>
            <family val="2"/>
          </rPr>
          <t>Energiebezugsfläche EBF</t>
        </r>
        <r>
          <rPr>
            <sz val="8"/>
            <color indexed="81"/>
            <rFont val="Tahoma"/>
            <family val="2"/>
          </rPr>
          <t xml:space="preserve">  (Brutto-Raumfläche)
</t>
        </r>
        <r>
          <rPr>
            <b/>
            <sz val="8"/>
            <color indexed="81"/>
            <rFont val="Tahoma"/>
            <family val="2"/>
          </rPr>
          <t>Surface de référence énergétique</t>
        </r>
        <r>
          <rPr>
            <sz val="8"/>
            <color indexed="81"/>
            <rFont val="Tahoma"/>
            <family val="2"/>
          </rPr>
          <t xml:space="preserve"> (surface brute de plancher).
</t>
        </r>
        <r>
          <rPr>
            <b/>
            <sz val="8"/>
            <color indexed="81"/>
            <rFont val="Tahoma"/>
            <family val="2"/>
          </rPr>
          <t>Superficie di riferimento energetico</t>
        </r>
        <r>
          <rPr>
            <sz val="8"/>
            <color indexed="81"/>
            <rFont val="Tahoma"/>
            <family val="2"/>
          </rPr>
          <t xml:space="preserve"> (superficie lorda di pavimento).
</t>
        </r>
      </text>
    </comment>
    <comment ref="F15" authorId="0" shapeId="0" xr:uid="{00000000-0006-0000-0000-000003000000}">
      <text>
        <r>
          <rPr>
            <b/>
            <sz val="8"/>
            <color indexed="81"/>
            <rFont val="Tahoma"/>
            <family val="2"/>
          </rPr>
          <t>Brutto - Geschosshöhe:</t>
        </r>
        <r>
          <rPr>
            <sz val="8"/>
            <color indexed="81"/>
            <rFont val="Tahoma"/>
            <family val="2"/>
          </rPr>
          <t xml:space="preserve">
OK Decke - OK Decke
</t>
        </r>
        <r>
          <rPr>
            <b/>
            <sz val="8"/>
            <color indexed="81"/>
            <rFont val="Tahoma"/>
            <family val="2"/>
          </rPr>
          <t>Hauteur d'étage:</t>
        </r>
        <r>
          <rPr>
            <sz val="8"/>
            <color indexed="81"/>
            <rFont val="Tahoma"/>
            <family val="2"/>
          </rPr>
          <t xml:space="preserve">
niveau fini - niveau fini
</t>
        </r>
        <r>
          <rPr>
            <b/>
            <sz val="8"/>
            <color indexed="81"/>
            <rFont val="Tahoma"/>
            <family val="2"/>
          </rPr>
          <t>Altezza del piano:</t>
        </r>
        <r>
          <rPr>
            <sz val="8"/>
            <color indexed="81"/>
            <rFont val="Tahoma"/>
            <family val="2"/>
          </rPr>
          <t xml:space="preserve">
da finito a finito</t>
        </r>
      </text>
    </comment>
    <comment ref="G15" authorId="0" shapeId="0" xr:uid="{00000000-0006-0000-0000-000004000000}">
      <text>
        <r>
          <rPr>
            <b/>
            <sz val="8"/>
            <color indexed="81"/>
            <rFont val="Tahoma"/>
            <family val="2"/>
          </rPr>
          <t>Energiebezugsfläche EBF</t>
        </r>
        <r>
          <rPr>
            <sz val="8"/>
            <color indexed="81"/>
            <rFont val="Tahoma"/>
            <family val="2"/>
          </rPr>
          <t xml:space="preserve">  (Brutto-Raumfläche)
</t>
        </r>
        <r>
          <rPr>
            <b/>
            <sz val="8"/>
            <color indexed="81"/>
            <rFont val="Tahoma"/>
            <family val="2"/>
          </rPr>
          <t>Surface de référence énergétique</t>
        </r>
        <r>
          <rPr>
            <sz val="8"/>
            <color indexed="81"/>
            <rFont val="Tahoma"/>
            <family val="2"/>
          </rPr>
          <t xml:space="preserve"> (surface brute de plancher).
</t>
        </r>
        <r>
          <rPr>
            <b/>
            <sz val="8"/>
            <color indexed="81"/>
            <rFont val="Tahoma"/>
            <family val="2"/>
          </rPr>
          <t>Superficie di riferimento energetico</t>
        </r>
        <r>
          <rPr>
            <sz val="8"/>
            <color indexed="81"/>
            <rFont val="Tahoma"/>
            <family val="2"/>
          </rPr>
          <t xml:space="preserve"> (superficie lorda di pavimento).
</t>
        </r>
      </text>
    </comment>
    <comment ref="H15" authorId="0" shapeId="0" xr:uid="{00000000-0006-0000-0000-000005000000}">
      <text>
        <r>
          <rPr>
            <b/>
            <sz val="8"/>
            <color indexed="81"/>
            <rFont val="Tahoma"/>
            <family val="2"/>
          </rPr>
          <t>Brutto - Geschosshöhe:</t>
        </r>
        <r>
          <rPr>
            <sz val="8"/>
            <color indexed="81"/>
            <rFont val="Tahoma"/>
            <family val="2"/>
          </rPr>
          <t xml:space="preserve">
OK Decke - OK Decke
</t>
        </r>
        <r>
          <rPr>
            <b/>
            <sz val="8"/>
            <color indexed="81"/>
            <rFont val="Tahoma"/>
            <family val="2"/>
          </rPr>
          <t>Hauteur d'étage:</t>
        </r>
        <r>
          <rPr>
            <sz val="8"/>
            <color indexed="81"/>
            <rFont val="Tahoma"/>
            <family val="2"/>
          </rPr>
          <t xml:space="preserve">
niveau fini - niveau fini
</t>
        </r>
        <r>
          <rPr>
            <b/>
            <sz val="8"/>
            <color indexed="81"/>
            <rFont val="Tahoma"/>
            <family val="2"/>
          </rPr>
          <t>Altezza del piano:</t>
        </r>
        <r>
          <rPr>
            <sz val="8"/>
            <color indexed="81"/>
            <rFont val="Tahoma"/>
            <family val="2"/>
          </rPr>
          <t xml:space="preserve">
da finito a finito</t>
        </r>
      </text>
    </comment>
    <comment ref="I15" authorId="0" shapeId="0" xr:uid="{00000000-0006-0000-0000-000006000000}">
      <text>
        <r>
          <rPr>
            <b/>
            <sz val="8"/>
            <color indexed="81"/>
            <rFont val="Tahoma"/>
            <family val="2"/>
          </rPr>
          <t>Energiebezugsfläche EBF</t>
        </r>
        <r>
          <rPr>
            <sz val="8"/>
            <color indexed="81"/>
            <rFont val="Tahoma"/>
            <family val="2"/>
          </rPr>
          <t xml:space="preserve">  (Brutto-Raumfläche)
</t>
        </r>
        <r>
          <rPr>
            <b/>
            <sz val="8"/>
            <color indexed="81"/>
            <rFont val="Tahoma"/>
            <family val="2"/>
          </rPr>
          <t>Surface de référence énergétique</t>
        </r>
        <r>
          <rPr>
            <sz val="8"/>
            <color indexed="81"/>
            <rFont val="Tahoma"/>
            <family val="2"/>
          </rPr>
          <t xml:space="preserve"> (surface brute de plancher).
</t>
        </r>
        <r>
          <rPr>
            <b/>
            <sz val="8"/>
            <color indexed="81"/>
            <rFont val="Tahoma"/>
            <family val="2"/>
          </rPr>
          <t>Superficie di riferimento energetico</t>
        </r>
        <r>
          <rPr>
            <sz val="8"/>
            <color indexed="81"/>
            <rFont val="Tahoma"/>
            <family val="2"/>
          </rPr>
          <t xml:space="preserve"> (superficie lorda di pavimento).
</t>
        </r>
      </text>
    </comment>
    <comment ref="J15" authorId="0" shapeId="0" xr:uid="{00000000-0006-0000-0000-000007000000}">
      <text>
        <r>
          <rPr>
            <b/>
            <sz val="8"/>
            <color indexed="81"/>
            <rFont val="Tahoma"/>
            <family val="2"/>
          </rPr>
          <t>Brutto - Geschosshöhe:</t>
        </r>
        <r>
          <rPr>
            <sz val="8"/>
            <color indexed="81"/>
            <rFont val="Tahoma"/>
            <family val="2"/>
          </rPr>
          <t xml:space="preserve">
OK Decke - OK Decke
</t>
        </r>
        <r>
          <rPr>
            <b/>
            <sz val="8"/>
            <color indexed="81"/>
            <rFont val="Tahoma"/>
            <family val="2"/>
          </rPr>
          <t>Hauteur d'étage:</t>
        </r>
        <r>
          <rPr>
            <sz val="8"/>
            <color indexed="81"/>
            <rFont val="Tahoma"/>
            <family val="2"/>
          </rPr>
          <t xml:space="preserve">
niveau fini - niveau fini
</t>
        </r>
        <r>
          <rPr>
            <b/>
            <sz val="8"/>
            <color indexed="81"/>
            <rFont val="Tahoma"/>
            <family val="2"/>
          </rPr>
          <t>Altezza del piano:</t>
        </r>
        <r>
          <rPr>
            <sz val="8"/>
            <color indexed="81"/>
            <rFont val="Tahoma"/>
            <family val="2"/>
          </rPr>
          <t xml:space="preserve">
da finito a finito</t>
        </r>
      </text>
    </comment>
    <comment ref="K15" authorId="0" shapeId="0" xr:uid="{00000000-0006-0000-0000-000008000000}">
      <text>
        <r>
          <rPr>
            <b/>
            <sz val="8"/>
            <color indexed="81"/>
            <rFont val="Tahoma"/>
            <family val="2"/>
          </rPr>
          <t>Energiebezugsfläche EBF</t>
        </r>
        <r>
          <rPr>
            <sz val="8"/>
            <color indexed="81"/>
            <rFont val="Tahoma"/>
            <family val="2"/>
          </rPr>
          <t xml:space="preserve">  (Brutto-Raumfläche)
</t>
        </r>
        <r>
          <rPr>
            <b/>
            <sz val="8"/>
            <color indexed="81"/>
            <rFont val="Tahoma"/>
            <family val="2"/>
          </rPr>
          <t>Surface de référence énergétique</t>
        </r>
        <r>
          <rPr>
            <sz val="8"/>
            <color indexed="81"/>
            <rFont val="Tahoma"/>
            <family val="2"/>
          </rPr>
          <t xml:space="preserve"> (surface brute de plancher).
</t>
        </r>
        <r>
          <rPr>
            <b/>
            <sz val="8"/>
            <color indexed="81"/>
            <rFont val="Tahoma"/>
            <family val="2"/>
          </rPr>
          <t>Superficie di riferimento energetico</t>
        </r>
        <r>
          <rPr>
            <sz val="8"/>
            <color indexed="81"/>
            <rFont val="Tahoma"/>
            <family val="2"/>
          </rPr>
          <t xml:space="preserve"> (superficie lorda di pavimento).
</t>
        </r>
      </text>
    </comment>
    <comment ref="L15" authorId="0" shapeId="0" xr:uid="{00000000-0006-0000-0000-000009000000}">
      <text>
        <r>
          <rPr>
            <b/>
            <sz val="8"/>
            <color indexed="81"/>
            <rFont val="Tahoma"/>
            <family val="2"/>
          </rPr>
          <t>Brutto - Geschosshöhe:</t>
        </r>
        <r>
          <rPr>
            <sz val="8"/>
            <color indexed="81"/>
            <rFont val="Tahoma"/>
            <family val="2"/>
          </rPr>
          <t xml:space="preserve">
OK Decke - OK Decke
</t>
        </r>
        <r>
          <rPr>
            <b/>
            <sz val="8"/>
            <color indexed="81"/>
            <rFont val="Tahoma"/>
            <family val="2"/>
          </rPr>
          <t>Hauteur d'étage:</t>
        </r>
        <r>
          <rPr>
            <sz val="8"/>
            <color indexed="81"/>
            <rFont val="Tahoma"/>
            <family val="2"/>
          </rPr>
          <t xml:space="preserve">
niveau fini - niveau fini
</t>
        </r>
        <r>
          <rPr>
            <b/>
            <sz val="8"/>
            <color indexed="81"/>
            <rFont val="Tahoma"/>
            <family val="2"/>
          </rPr>
          <t>Altezza del piano:</t>
        </r>
        <r>
          <rPr>
            <sz val="8"/>
            <color indexed="81"/>
            <rFont val="Tahoma"/>
            <family val="2"/>
          </rPr>
          <t xml:space="preserve">
da finito a finito</t>
        </r>
      </text>
    </comment>
    <comment ref="B16" authorId="0" shapeId="0" xr:uid="{00000000-0006-0000-0000-00000A000000}">
      <text>
        <r>
          <rPr>
            <sz val="8"/>
            <color indexed="81"/>
            <rFont val="Tahoma"/>
            <family val="2"/>
          </rPr>
          <t xml:space="preserve">Es müssen </t>
        </r>
        <r>
          <rPr>
            <b/>
            <sz val="8"/>
            <color indexed="81"/>
            <rFont val="Tahoma"/>
            <family val="2"/>
          </rPr>
          <t>ALLE</t>
        </r>
        <r>
          <rPr>
            <sz val="8"/>
            <color indexed="81"/>
            <rFont val="Tahoma"/>
            <family val="2"/>
          </rPr>
          <t xml:space="preserve"> Flächen der EBF eingegeben werden, auch wenn diese weniger als 3m Geschosshöhe aufweisen.
Diejenigen Flächen mit weniger als 3 m Geschosshöhe dürfen aber zusammengefasst werden!
Toutes les surfaces de la SRE doivent être données, aussi celles dont la hauteur d'étage ne dépasse pas 3m. Les surfaces dont la hauteurs ne dépasse pa 3m peuvent être données toutes ensemble.
Tutte le AE con un'altezza superiore ai 3 m devono essere suddivise in base all'altezza e inserite separatamente, mentre le SRE con altezza inferiore ai 3 m possono essere unite ed inserite una sola volta. </t>
        </r>
      </text>
    </comment>
    <comment ref="B36" authorId="0" shapeId="0" xr:uid="{00000000-0006-0000-0000-00000B000000}">
      <text>
        <r>
          <rPr>
            <b/>
            <sz val="8"/>
            <color indexed="81"/>
            <rFont val="Tahoma"/>
            <family val="2"/>
          </rPr>
          <t>Geschosshöhenkorrigierter Heizwärmebedarf Qh,korr</t>
        </r>
        <r>
          <rPr>
            <sz val="8"/>
            <color indexed="81"/>
            <rFont val="Tahoma"/>
            <family val="2"/>
          </rPr>
          <t xml:space="preserve"> mit effektivem, thermisch wirksamen Aussenluftvolumen-strom Vth.
Wert ist in Minergie-Antrag als Qh,eff zu übertragen.
</t>
        </r>
        <r>
          <rPr>
            <b/>
            <sz val="8"/>
            <color indexed="81"/>
            <rFont val="Tahoma"/>
            <family val="2"/>
          </rPr>
          <t xml:space="preserve">La valeur corrigée pour la hauteur d'étage Qh,corr </t>
        </r>
        <r>
          <rPr>
            <sz val="8"/>
            <color indexed="81"/>
            <rFont val="Tahoma"/>
            <family val="2"/>
          </rPr>
          <t>(correction selon indications MINERGIE) avec débit d’air neuf thermiquement actif Vth peut être introduite à la place de Qh,eff
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List>
</comments>
</file>

<file path=xl/sharedStrings.xml><?xml version="1.0" encoding="utf-8"?>
<sst xmlns="http://schemas.openxmlformats.org/spreadsheetml/2006/main" count="197" uniqueCount="165">
  <si>
    <t>Kategorien:</t>
  </si>
  <si>
    <t xml:space="preserve"> </t>
  </si>
  <si>
    <t>MFH</t>
  </si>
  <si>
    <t>EFH</t>
  </si>
  <si>
    <t>Schule</t>
  </si>
  <si>
    <t>Verkauf</t>
  </si>
  <si>
    <t>Spitäler</t>
  </si>
  <si>
    <t>Industrie</t>
  </si>
  <si>
    <t>Lager</t>
  </si>
  <si>
    <t>Sportbau</t>
  </si>
  <si>
    <t>Zone 1</t>
  </si>
  <si>
    <t>Zone 2</t>
  </si>
  <si>
    <t>Zone 3</t>
  </si>
  <si>
    <t>Zone 4</t>
  </si>
  <si>
    <t>Gebäudekategorie</t>
  </si>
  <si>
    <t>Kategorie1</t>
  </si>
  <si>
    <t>Kategorie2</t>
  </si>
  <si>
    <t>Kategorie3</t>
  </si>
  <si>
    <t>Kategorie4</t>
  </si>
  <si>
    <t>Verwaltung</t>
  </si>
  <si>
    <t>Restaurant</t>
  </si>
  <si>
    <t>Hallenbad</t>
  </si>
  <si>
    <t>Zone</t>
  </si>
  <si>
    <t>Summe</t>
  </si>
  <si>
    <t>MJ/m2</t>
  </si>
  <si>
    <r>
      <t>Q</t>
    </r>
    <r>
      <rPr>
        <vertAlign val="subscript"/>
        <sz val="9"/>
        <rFont val="Arial"/>
        <family val="2"/>
      </rPr>
      <t>h,eff</t>
    </r>
  </si>
  <si>
    <t>m2</t>
  </si>
  <si>
    <t>Teilflächen</t>
  </si>
  <si>
    <t>m</t>
  </si>
  <si>
    <t>Höhe</t>
  </si>
  <si>
    <r>
      <t>A</t>
    </r>
    <r>
      <rPr>
        <vertAlign val="subscript"/>
        <sz val="9"/>
        <rFont val="Arial"/>
        <family val="2"/>
      </rPr>
      <t>E</t>
    </r>
  </si>
  <si>
    <t>[ m2 ]</t>
  </si>
  <si>
    <t>[ m ]</t>
  </si>
  <si>
    <t xml:space="preserve">Kontrollsumme:   </t>
  </si>
  <si>
    <t>Bezeichnung der Teilfläche:</t>
  </si>
  <si>
    <t>korr. Heizwärmebedarf</t>
  </si>
  <si>
    <r>
      <t>Q</t>
    </r>
    <r>
      <rPr>
        <vertAlign val="subscript"/>
        <sz val="9"/>
        <rFont val="Arial"/>
        <family val="2"/>
      </rPr>
      <t>h,korr</t>
    </r>
  </si>
  <si>
    <t>Raumhöhenkorrektur:</t>
  </si>
  <si>
    <t>Summe:</t>
  </si>
  <si>
    <t>Total:</t>
  </si>
  <si>
    <t>Kurzanleitung:</t>
  </si>
  <si>
    <t xml:space="preserve">Projektdaten: </t>
  </si>
  <si>
    <t>H1</t>
  </si>
  <si>
    <t>H2</t>
  </si>
  <si>
    <t>H4</t>
  </si>
  <si>
    <t>H5</t>
  </si>
  <si>
    <t>H6</t>
  </si>
  <si>
    <t>H7</t>
  </si>
  <si>
    <t>H8</t>
  </si>
  <si>
    <t>H9</t>
  </si>
  <si>
    <t>H10</t>
  </si>
  <si>
    <t>H11</t>
  </si>
  <si>
    <t>H12</t>
  </si>
  <si>
    <t>H13</t>
  </si>
  <si>
    <t>H14</t>
  </si>
  <si>
    <t>H15</t>
  </si>
  <si>
    <t>H16</t>
  </si>
  <si>
    <t>H17</t>
  </si>
  <si>
    <t>H18</t>
  </si>
  <si>
    <t>H19</t>
  </si>
  <si>
    <t>H20</t>
  </si>
  <si>
    <t>H21</t>
  </si>
  <si>
    <t>H22</t>
  </si>
  <si>
    <t>H23</t>
  </si>
  <si>
    <t>Die Benützung dieses Berechnungsblattes ist freiwilig.</t>
  </si>
  <si>
    <t>Geschosshöhenkorrekturen</t>
  </si>
  <si>
    <t>Sprache:</t>
  </si>
  <si>
    <t>deutsch</t>
  </si>
  <si>
    <t>Uebersetzungsliste</t>
  </si>
  <si>
    <t>Minergie-Nachweis: Jahresversion und Jahr</t>
  </si>
  <si>
    <t>Blatt</t>
  </si>
  <si>
    <t>Zelle</t>
  </si>
  <si>
    <t>Auswahl</t>
  </si>
  <si>
    <t>französisch</t>
  </si>
  <si>
    <t>italienisch</t>
  </si>
  <si>
    <t>v2.8</t>
  </si>
  <si>
    <t xml:space="preserve">Parz.-Nr.:  </t>
  </si>
  <si>
    <t>N° cadastre:</t>
  </si>
  <si>
    <t>Part. n.:</t>
  </si>
  <si>
    <t>Ja</t>
  </si>
  <si>
    <t>oui</t>
  </si>
  <si>
    <t>si</t>
  </si>
  <si>
    <t>Nein</t>
  </si>
  <si>
    <t>non</t>
  </si>
  <si>
    <t>no</t>
  </si>
  <si>
    <t>Somme</t>
  </si>
  <si>
    <t>Somma</t>
  </si>
  <si>
    <t>Catégorie d'ouvrage</t>
  </si>
  <si>
    <t>Categoria d'edificio</t>
  </si>
  <si>
    <t>Mit Warmwasser ?</t>
  </si>
  <si>
    <t>Avec eau chaude?</t>
  </si>
  <si>
    <t>Con acqua calda?</t>
  </si>
  <si>
    <t>Energiebezugsfläche EBF</t>
  </si>
  <si>
    <t>Surface de référence énergétique SRE</t>
  </si>
  <si>
    <t>Superficie di riferimento energetico AE</t>
  </si>
  <si>
    <t>Neubau</t>
  </si>
  <si>
    <t>Nouvelle construction</t>
  </si>
  <si>
    <t>Edificio nuovo</t>
  </si>
  <si>
    <t>(Mittel)</t>
  </si>
  <si>
    <t>(moyenne)</t>
  </si>
  <si>
    <t>(media)</t>
  </si>
  <si>
    <t>Heizwärmebedarf mit Standardluftwechsel</t>
  </si>
  <si>
    <t>Fabb. risc. con ricambio d'aria standard</t>
  </si>
  <si>
    <t>Habitat collectif</t>
  </si>
  <si>
    <t>Ab. plurif.</t>
  </si>
  <si>
    <t>Habitat individuel</t>
  </si>
  <si>
    <t>Ab. monof.</t>
  </si>
  <si>
    <t>Administration</t>
  </si>
  <si>
    <t>Amministraz.</t>
  </si>
  <si>
    <t>Ecole</t>
  </si>
  <si>
    <t>Scuole</t>
  </si>
  <si>
    <t>Commerce</t>
  </si>
  <si>
    <t>Negozi</t>
  </si>
  <si>
    <t>Ristoranti</t>
  </si>
  <si>
    <t>Vers.-Lokal</t>
  </si>
  <si>
    <t>Lieu de rassemblement</t>
  </si>
  <si>
    <t>Locali pubblici</t>
  </si>
  <si>
    <t>Hôpital</t>
  </si>
  <si>
    <t>Ospedali</t>
  </si>
  <si>
    <t>Entrepôt</t>
  </si>
  <si>
    <t>Magazzini</t>
  </si>
  <si>
    <t>Installation sportive</t>
  </si>
  <si>
    <t>Impianti sport.</t>
  </si>
  <si>
    <t>Piscine couverte</t>
  </si>
  <si>
    <t>Piscine</t>
  </si>
  <si>
    <t>Totale:</t>
  </si>
  <si>
    <t>Projektname:</t>
  </si>
  <si>
    <t>Nom du projet:</t>
  </si>
  <si>
    <t>Nome del progetto:</t>
  </si>
  <si>
    <t xml:space="preserve">MOP - Nr.: </t>
  </si>
  <si>
    <t xml:space="preserve">N° MOP: </t>
  </si>
  <si>
    <t xml:space="preserve">n. MOP: </t>
  </si>
  <si>
    <t>Gebäudeadresse:</t>
  </si>
  <si>
    <t>Adresse du bâtiment:</t>
  </si>
  <si>
    <t>Indirizzo dell'edificio</t>
  </si>
  <si>
    <t>Istruzioni</t>
  </si>
  <si>
    <t>Altezza edificio</t>
  </si>
  <si>
    <t>eff. Heizwärmebedarf</t>
  </si>
  <si>
    <t>Besoins pour le chauffage effectif</t>
  </si>
  <si>
    <t>Fabb. calore effettivo per il risc.</t>
  </si>
  <si>
    <t>Instructions:</t>
  </si>
  <si>
    <t>L'utilisation de cette feuille de calcul est facultative.</t>
  </si>
  <si>
    <t>L'utilizzo di questo calcolo è facoltativo</t>
  </si>
  <si>
    <t>Fabb. di calore corretto</t>
  </si>
  <si>
    <t>Besoins de chaleur corrigés</t>
  </si>
  <si>
    <t>somma di controllo</t>
  </si>
  <si>
    <t>Somme de contrôle</t>
  </si>
  <si>
    <t>total:</t>
  </si>
  <si>
    <t>totale:</t>
  </si>
  <si>
    <t>Hauteur</t>
  </si>
  <si>
    <t>Désignation de la surface partielle</t>
  </si>
  <si>
    <t>Descrrizione</t>
  </si>
  <si>
    <t>Surface partielle</t>
  </si>
  <si>
    <t>Suddivisione</t>
  </si>
  <si>
    <t>Calcolo della correzione dell‘altezza</t>
  </si>
  <si>
    <t>Correction de la hauteur d'étage Minergie</t>
  </si>
  <si>
    <t>Summe der Teilflächen stimmt nicht !</t>
  </si>
  <si>
    <t>Somme des surfaces erronée!</t>
  </si>
  <si>
    <t>Somma errata di aree!</t>
  </si>
  <si>
    <t>Données relatives au projet:</t>
  </si>
  <si>
    <t>Verifica relativa al progetto:</t>
  </si>
  <si>
    <t>kWh/m2</t>
  </si>
  <si>
    <t>Der effektive Heizwärmebedarf Qh,eff darf für die SIA-Gebäudekategorien III - XII für den Minergie-Nachweis mit der Geschosshöhe auf 3 m Standardraumhöhe korrigiert werden, sofern dies nicht bereits im Energienachweisprogramm SIA 380/1 geschehen ist. Dabei ist eine Korrektur mit der mittleren Geschosshöhe unzulässig, es ist jede Teilfläche mit der entsprechenden Geschosshöhe einzeln einzugeben. Der korrigierte Heizwärmebedarf Qh,korr dieses Berechnungsblattes ist im Minergie-Nachweis als effektiver Heizwärmebedarf Qh,eff zonenweise einzusetzen.</t>
  </si>
  <si>
    <t>Il fabbisogno effettivo di riscaldamento Qh,eff può essere corretto per le categorie di edifici SIA III - XII per la verifica Minergie con l'altezza dei piani a 3 m di altezza standard dei locali, a condizione che ciò non sia già stato fatto nel programma di verifica energetica SIA 380/1. Non è consentita una correzione con l'altezza media dei piani; ogni area parziale deve essere inserita singolarmente con la corrispondente altezza dei piani. Il fabbisogno termico corretto Qh,korr di questo foglio di calcolo deve essere utilizzato nel certificato Minergie come fabbisogno termico effettivo Qh,eff per ogni zona.</t>
  </si>
  <si>
    <t>Les besoins de chaleur effectifs pour le chauffage Qh,eff pour les catégories de bâtiments SIA III - XII pour la demande de label Minergie peuvent être corrigés pour une hauteur d'étage standard de 3 m pour autant que les programmes de calcul selon SIA 380/1 n'ont pas déjà fait cette correction. Une correction avec la hauteur moyenne d'étage n'est pas admissible; chaque surface partielle doit être introduite avec sa propre hauteur d'étage. Les besoins de chaleur corrigés pour le chauffage Qh,corr de cette feuille de calcul doivent être introduits dans la demande de label Minergie, comme besoins de chaleur effectifs pour le chauffage des zones correspondantes.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</si>
</sst>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_ * #,##0_ ;_ * \-#,##0_ ;_ * &quot;-&quot;??_ ;_ @_ "/>
  </numFmts>
  <fonts count="30" x14ac:knownFonts="1">
    <font>
      <sz val="10"/>
      <name val="Arial"/>
    </font>
    <font>
      <sz val="10"/>
      <name val="Arial"/>
    </font>
    <font>
      <b/>
      <sz val="9"/>
      <name val="Arial"/>
      <family val="2"/>
    </font>
    <font>
      <sz val="9"/>
      <name val="Arial"/>
      <family val="2"/>
    </font>
    <font>
      <sz val="6"/>
      <name val="Arial"/>
      <family val="2"/>
    </font>
    <font>
      <b/>
      <sz val="10"/>
      <name val="Arial"/>
      <family val="2"/>
    </font>
    <font>
      <sz val="8"/>
      <color indexed="81"/>
      <name val="Tahoma"/>
      <family val="2"/>
    </font>
    <font>
      <sz val="8"/>
      <name val="Arial"/>
      <family val="2"/>
    </font>
    <font>
      <b/>
      <sz val="10"/>
      <name val="Arial"/>
      <family val="2"/>
    </font>
    <font>
      <sz val="9"/>
      <color indexed="10"/>
      <name val="Arial"/>
      <family val="2"/>
    </font>
    <font>
      <vertAlign val="subscript"/>
      <sz val="9"/>
      <name val="Arial"/>
      <family val="2"/>
    </font>
    <font>
      <i/>
      <sz val="8"/>
      <name val="Arial"/>
      <family val="2"/>
    </font>
    <font>
      <b/>
      <i/>
      <sz val="9"/>
      <color indexed="10"/>
      <name val="Arial"/>
      <family val="2"/>
    </font>
    <font>
      <b/>
      <sz val="9"/>
      <color indexed="9"/>
      <name val="Arial"/>
      <family val="2"/>
    </font>
    <font>
      <sz val="9"/>
      <color indexed="9"/>
      <name val="Arial"/>
      <family val="2"/>
    </font>
    <font>
      <b/>
      <sz val="8"/>
      <color indexed="81"/>
      <name val="Tahoma"/>
      <family val="2"/>
    </font>
    <font>
      <sz val="10"/>
      <name val="Arial"/>
      <family val="2"/>
    </font>
    <font>
      <b/>
      <i/>
      <sz val="8"/>
      <name val="Arial"/>
      <family val="2"/>
    </font>
    <font>
      <b/>
      <u/>
      <sz val="18"/>
      <name val="Arial"/>
      <family val="2"/>
    </font>
    <font>
      <b/>
      <i/>
      <sz val="10"/>
      <name val="Arial"/>
      <family val="2"/>
    </font>
    <font>
      <i/>
      <sz val="10"/>
      <name val="Arial"/>
      <family val="2"/>
    </font>
    <font>
      <b/>
      <i/>
      <u/>
      <sz val="12"/>
      <name val="Arial"/>
      <family val="2"/>
    </font>
    <font>
      <b/>
      <u/>
      <sz val="12"/>
      <name val="Arial"/>
      <family val="2"/>
    </font>
    <font>
      <sz val="7"/>
      <name val="Arial"/>
      <family val="2"/>
    </font>
    <font>
      <b/>
      <sz val="16"/>
      <name val="Arial"/>
      <family val="2"/>
    </font>
    <font>
      <b/>
      <sz val="12"/>
      <name val="Arial"/>
      <family val="2"/>
    </font>
    <font>
      <sz val="11"/>
      <name val="Arial"/>
      <family val="2"/>
    </font>
    <font>
      <b/>
      <sz val="8"/>
      <name val="Arial"/>
      <family val="2"/>
    </font>
    <font>
      <sz val="9"/>
      <color theme="0"/>
      <name val="Arial"/>
      <family val="2"/>
    </font>
    <font>
      <sz val="10"/>
      <color theme="0"/>
      <name val="Arial"/>
      <family val="2"/>
    </font>
  </fonts>
  <fills count="15">
    <fill>
      <patternFill patternType="none"/>
    </fill>
    <fill>
      <patternFill patternType="gray125"/>
    </fill>
    <fill>
      <patternFill patternType="solid">
        <fgColor indexed="9"/>
        <bgColor indexed="64"/>
      </patternFill>
    </fill>
    <fill>
      <patternFill patternType="solid">
        <fgColor indexed="12"/>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CC99FF"/>
        <bgColor indexed="64"/>
      </patternFill>
    </fill>
    <fill>
      <patternFill patternType="solid">
        <fgColor theme="0"/>
        <bgColor indexed="64"/>
      </patternFill>
    </fill>
    <fill>
      <patternFill patternType="solid">
        <fgColor rgb="FFCCFF66"/>
        <bgColor indexed="64"/>
      </patternFill>
    </fill>
    <fill>
      <patternFill patternType="solid">
        <fgColor rgb="FFFFFF00"/>
        <bgColor indexed="64"/>
      </patternFill>
    </fill>
    <fill>
      <patternFill patternType="solid">
        <fgColor rgb="FFFFFF99"/>
        <bgColor indexed="64"/>
      </patternFill>
    </fill>
    <fill>
      <patternFill patternType="solid">
        <fgColor rgb="FFEEFFDD"/>
        <bgColor indexed="64"/>
      </patternFill>
    </fill>
  </fills>
  <borders count="45">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94">
    <xf numFmtId="0" fontId="0" fillId="0" borderId="0" xfId="0"/>
    <xf numFmtId="0" fontId="0" fillId="2" borderId="0" xfId="0" applyFill="1"/>
    <xf numFmtId="0" fontId="0" fillId="2" borderId="1" xfId="0" applyFill="1" applyBorder="1"/>
    <xf numFmtId="0" fontId="7" fillId="2" borderId="0" xfId="2" applyFont="1" applyFill="1" applyAlignment="1">
      <alignment horizontal="center"/>
    </xf>
    <xf numFmtId="0" fontId="3" fillId="2" borderId="0" xfId="2" applyFont="1" applyFill="1"/>
    <xf numFmtId="0" fontId="1" fillId="2" borderId="0" xfId="2" applyFill="1"/>
    <xf numFmtId="0" fontId="5" fillId="2" borderId="0" xfId="2" applyFont="1" applyFill="1" applyAlignment="1">
      <alignment horizontal="left"/>
    </xf>
    <xf numFmtId="0" fontId="1" fillId="2" borderId="0" xfId="2" applyFill="1" applyAlignment="1">
      <alignment horizontal="left"/>
    </xf>
    <xf numFmtId="0" fontId="1" fillId="2" borderId="0" xfId="2" applyFill="1" applyAlignment="1">
      <alignment horizontal="center"/>
    </xf>
    <xf numFmtId="0" fontId="1" fillId="2" borderId="0" xfId="2" applyFill="1" applyAlignment="1">
      <alignment horizontal="left" vertical="top" wrapText="1"/>
    </xf>
    <xf numFmtId="0" fontId="1" fillId="2" borderId="0" xfId="2" applyFill="1" applyAlignment="1">
      <alignment vertical="top" wrapText="1"/>
    </xf>
    <xf numFmtId="0" fontId="1" fillId="2" borderId="0" xfId="2" applyFill="1" applyAlignment="1">
      <alignment horizontal="center" vertical="top" wrapText="1"/>
    </xf>
    <xf numFmtId="0" fontId="1" fillId="2" borderId="0" xfId="2" applyFill="1" applyAlignment="1">
      <alignment horizontal="left" vertical="center"/>
    </xf>
    <xf numFmtId="0" fontId="1" fillId="2" borderId="0" xfId="2" applyFill="1" applyAlignment="1">
      <alignment vertical="center"/>
    </xf>
    <xf numFmtId="0" fontId="1" fillId="2" borderId="0" xfId="2" applyFill="1" applyAlignment="1">
      <alignment horizontal="center" vertical="center"/>
    </xf>
    <xf numFmtId="0" fontId="7" fillId="2" borderId="0" xfId="2" applyFont="1" applyFill="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1" fillId="2" borderId="4" xfId="2" applyFill="1" applyBorder="1"/>
    <xf numFmtId="0" fontId="3" fillId="2" borderId="5" xfId="2" applyFont="1" applyFill="1" applyBorder="1" applyAlignment="1">
      <alignment horizontal="center"/>
    </xf>
    <xf numFmtId="0" fontId="3" fillId="2" borderId="6" xfId="2" applyFont="1" applyFill="1" applyBorder="1" applyAlignment="1">
      <alignment horizontal="left"/>
    </xf>
    <xf numFmtId="0" fontId="3" fillId="2" borderId="7" xfId="2" applyFont="1" applyFill="1" applyBorder="1"/>
    <xf numFmtId="0" fontId="3" fillId="2" borderId="8" xfId="2" applyFont="1" applyFill="1" applyBorder="1" applyAlignment="1">
      <alignment horizontal="left"/>
    </xf>
    <xf numFmtId="0" fontId="9" fillId="2" borderId="9" xfId="2" applyFont="1" applyFill="1" applyBorder="1"/>
    <xf numFmtId="0" fontId="1" fillId="2" borderId="10" xfId="2" applyFill="1" applyBorder="1"/>
    <xf numFmtId="0" fontId="3" fillId="2" borderId="11" xfId="2" applyFont="1" applyFill="1" applyBorder="1" applyAlignment="1">
      <alignment horizontal="left"/>
    </xf>
    <xf numFmtId="0" fontId="3" fillId="2" borderId="12" xfId="2" applyFont="1" applyFill="1" applyBorder="1" applyAlignment="1">
      <alignment horizontal="center"/>
    </xf>
    <xf numFmtId="0" fontId="3" fillId="2" borderId="13" xfId="2" applyFont="1" applyFill="1" applyBorder="1" applyAlignment="1">
      <alignment horizontal="center"/>
    </xf>
    <xf numFmtId="0" fontId="2" fillId="2" borderId="2" xfId="0" applyFont="1" applyFill="1" applyBorder="1" applyAlignment="1">
      <alignment vertical="center"/>
    </xf>
    <xf numFmtId="0" fontId="3" fillId="2" borderId="14" xfId="2" applyFont="1" applyFill="1" applyBorder="1"/>
    <xf numFmtId="0" fontId="3" fillId="2" borderId="15" xfId="2" applyFont="1" applyFill="1" applyBorder="1"/>
    <xf numFmtId="0" fontId="3" fillId="2" borderId="16" xfId="2" applyFont="1" applyFill="1" applyBorder="1" applyAlignment="1">
      <alignment horizontal="left"/>
    </xf>
    <xf numFmtId="0" fontId="3" fillId="2" borderId="17" xfId="2" applyFont="1" applyFill="1" applyBorder="1"/>
    <xf numFmtId="0" fontId="3" fillId="2" borderId="18" xfId="2" applyFont="1" applyFill="1" applyBorder="1"/>
    <xf numFmtId="0" fontId="3" fillId="2" borderId="11" xfId="2" applyFont="1" applyFill="1" applyBorder="1" applyAlignment="1">
      <alignment horizontal="center"/>
    </xf>
    <xf numFmtId="0" fontId="3" fillId="2" borderId="18" xfId="2" applyFont="1" applyFill="1" applyBorder="1" applyAlignment="1">
      <alignment horizontal="center"/>
    </xf>
    <xf numFmtId="0" fontId="11" fillId="2" borderId="0" xfId="2" applyFont="1" applyFill="1" applyAlignment="1">
      <alignment horizontal="right" vertical="center"/>
    </xf>
    <xf numFmtId="0" fontId="11" fillId="2" borderId="3" xfId="0" applyFont="1" applyFill="1" applyBorder="1" applyAlignment="1">
      <alignment horizontal="right" vertical="center"/>
    </xf>
    <xf numFmtId="0" fontId="12" fillId="2" borderId="19" xfId="2" applyFont="1" applyFill="1" applyBorder="1" applyAlignment="1">
      <alignment horizontal="left"/>
    </xf>
    <xf numFmtId="0" fontId="3" fillId="2" borderId="0" xfId="0" applyFont="1" applyFill="1" applyAlignment="1">
      <alignment horizontal="right"/>
    </xf>
    <xf numFmtId="0" fontId="3" fillId="2" borderId="0" xfId="0" applyFont="1" applyFill="1"/>
    <xf numFmtId="0" fontId="3" fillId="2" borderId="19" xfId="0" applyFont="1" applyFill="1" applyBorder="1" applyAlignment="1">
      <alignment horizontal="right"/>
    </xf>
    <xf numFmtId="0" fontId="3" fillId="2" borderId="1" xfId="0" applyFont="1" applyFill="1" applyBorder="1" applyAlignment="1">
      <alignment horizontal="right"/>
    </xf>
    <xf numFmtId="0" fontId="3" fillId="2" borderId="16" xfId="0" applyFont="1" applyFill="1" applyBorder="1" applyAlignment="1">
      <alignment horizontal="right"/>
    </xf>
    <xf numFmtId="0" fontId="14" fillId="3" borderId="0" xfId="0" applyFont="1" applyFill="1" applyAlignment="1">
      <alignment horizontal="center"/>
    </xf>
    <xf numFmtId="164" fontId="7" fillId="2" borderId="20" xfId="0" applyNumberFormat="1" applyFont="1" applyFill="1" applyBorder="1" applyAlignment="1">
      <alignment horizontal="center"/>
    </xf>
    <xf numFmtId="164" fontId="7" fillId="2" borderId="21" xfId="0" applyNumberFormat="1" applyFont="1" applyFill="1" applyBorder="1" applyAlignment="1">
      <alignment horizontal="center"/>
    </xf>
    <xf numFmtId="164" fontId="7" fillId="2" borderId="22" xfId="0" applyNumberFormat="1" applyFont="1" applyFill="1" applyBorder="1" applyAlignment="1">
      <alignment horizontal="center"/>
    </xf>
    <xf numFmtId="0" fontId="11" fillId="2" borderId="0" xfId="0" applyFont="1" applyFill="1" applyAlignment="1">
      <alignment horizontal="right"/>
    </xf>
    <xf numFmtId="0" fontId="3" fillId="4" borderId="23" xfId="0" applyFont="1" applyFill="1" applyBorder="1" applyAlignment="1">
      <alignment horizontal="center"/>
    </xf>
    <xf numFmtId="164" fontId="7" fillId="5" borderId="24" xfId="0" applyNumberFormat="1" applyFont="1" applyFill="1" applyBorder="1" applyAlignment="1">
      <alignment horizontal="center"/>
    </xf>
    <xf numFmtId="0" fontId="3" fillId="2" borderId="0" xfId="2" applyFont="1" applyFill="1" applyAlignment="1">
      <alignment horizontal="center" vertical="center"/>
    </xf>
    <xf numFmtId="0" fontId="3" fillId="2" borderId="15" xfId="0" applyFont="1" applyFill="1" applyBorder="1" applyAlignment="1" applyProtection="1">
      <alignment horizontal="center"/>
      <protection locked="0"/>
    </xf>
    <xf numFmtId="0" fontId="3" fillId="2" borderId="25" xfId="0"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164" fontId="7" fillId="6" borderId="26" xfId="2" applyNumberFormat="1" applyFont="1" applyFill="1" applyBorder="1" applyAlignment="1" applyProtection="1">
      <alignment horizontal="center"/>
      <protection locked="0"/>
    </xf>
    <xf numFmtId="4" fontId="7" fillId="6" borderId="27" xfId="2" applyNumberFormat="1" applyFont="1" applyFill="1" applyBorder="1" applyAlignment="1" applyProtection="1">
      <alignment horizontal="center"/>
      <protection locked="0"/>
    </xf>
    <xf numFmtId="0" fontId="7" fillId="2" borderId="26" xfId="2" applyFont="1" applyFill="1" applyBorder="1" applyAlignment="1" applyProtection="1">
      <alignment horizontal="center"/>
      <protection locked="0"/>
    </xf>
    <xf numFmtId="164" fontId="7" fillId="6" borderId="8" xfId="2" applyNumberFormat="1" applyFont="1" applyFill="1" applyBorder="1" applyAlignment="1" applyProtection="1">
      <alignment horizontal="center"/>
      <protection locked="0"/>
    </xf>
    <xf numFmtId="4" fontId="7" fillId="6" borderId="28" xfId="2" applyNumberFormat="1" applyFont="1" applyFill="1" applyBorder="1" applyAlignment="1" applyProtection="1">
      <alignment horizontal="center"/>
      <protection locked="0"/>
    </xf>
    <xf numFmtId="0" fontId="7" fillId="2" borderId="8" xfId="2" applyFont="1" applyFill="1" applyBorder="1" applyAlignment="1" applyProtection="1">
      <alignment horizontal="center"/>
      <protection locked="0"/>
    </xf>
    <xf numFmtId="164" fontId="7" fillId="6" borderId="29" xfId="2" applyNumberFormat="1" applyFont="1" applyFill="1" applyBorder="1" applyAlignment="1" applyProtection="1">
      <alignment horizontal="center"/>
      <protection locked="0"/>
    </xf>
    <xf numFmtId="4" fontId="7" fillId="6" borderId="30" xfId="2" applyNumberFormat="1" applyFont="1" applyFill="1" applyBorder="1" applyAlignment="1" applyProtection="1">
      <alignment horizontal="center"/>
      <protection locked="0"/>
    </xf>
    <xf numFmtId="0" fontId="7" fillId="2" borderId="29" xfId="2" applyFont="1" applyFill="1" applyBorder="1" applyAlignment="1" applyProtection="1">
      <alignment horizontal="center"/>
      <protection locked="0"/>
    </xf>
    <xf numFmtId="0" fontId="3" fillId="6" borderId="4" xfId="2" applyFont="1" applyFill="1" applyBorder="1" applyAlignment="1" applyProtection="1">
      <alignment horizontal="left"/>
      <protection locked="0"/>
    </xf>
    <xf numFmtId="0" fontId="17" fillId="9" borderId="31" xfId="0" applyFont="1" applyFill="1" applyBorder="1" applyAlignment="1">
      <alignment horizontal="center" wrapText="1"/>
    </xf>
    <xf numFmtId="0" fontId="17" fillId="10" borderId="31" xfId="0" applyFont="1" applyFill="1" applyBorder="1" applyAlignment="1">
      <alignment horizontal="center" wrapText="1"/>
    </xf>
    <xf numFmtId="0" fontId="2" fillId="11" borderId="0" xfId="0" applyFont="1" applyFill="1" applyAlignment="1" applyProtection="1">
      <alignment horizontal="left" wrapText="1"/>
      <protection locked="0"/>
    </xf>
    <xf numFmtId="0" fontId="18" fillId="10" borderId="5" xfId="0" applyFont="1" applyFill="1" applyBorder="1" applyAlignment="1">
      <alignment wrapText="1"/>
    </xf>
    <xf numFmtId="166"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2" fillId="0" borderId="0" xfId="0" applyFont="1" applyAlignment="1">
      <alignment wrapText="1"/>
    </xf>
    <xf numFmtId="0" fontId="19" fillId="12" borderId="5" xfId="0" applyFont="1" applyFill="1" applyBorder="1" applyAlignment="1">
      <alignment horizontal="center" wrapText="1"/>
    </xf>
    <xf numFmtId="0" fontId="16" fillId="12" borderId="5" xfId="0" applyFont="1" applyFill="1" applyBorder="1" applyAlignment="1">
      <alignment horizontal="center" wrapText="1"/>
    </xf>
    <xf numFmtId="0" fontId="20" fillId="13" borderId="5" xfId="0" applyFont="1" applyFill="1" applyBorder="1" applyAlignment="1" applyProtection="1">
      <alignment horizontal="center" wrapText="1"/>
      <protection locked="0"/>
    </xf>
    <xf numFmtId="0" fontId="19" fillId="2" borderId="5" xfId="0" applyFont="1" applyFill="1" applyBorder="1" applyAlignment="1">
      <alignment horizontal="left" wrapText="1"/>
    </xf>
    <xf numFmtId="0" fontId="21" fillId="2" borderId="5" xfId="0" applyFont="1" applyFill="1" applyBorder="1" applyAlignment="1">
      <alignment horizontal="center" wrapText="1"/>
    </xf>
    <xf numFmtId="0" fontId="21" fillId="10" borderId="5" xfId="0" applyFont="1" applyFill="1" applyBorder="1" applyAlignment="1">
      <alignment horizontal="center" wrapText="1"/>
    </xf>
    <xf numFmtId="0" fontId="22" fillId="7" borderId="5" xfId="0" applyFont="1" applyFill="1" applyBorder="1" applyAlignment="1">
      <alignment wrapText="1"/>
    </xf>
    <xf numFmtId="0" fontId="22" fillId="13" borderId="5" xfId="0" applyFont="1" applyFill="1" applyBorder="1" applyAlignment="1">
      <alignment wrapText="1"/>
    </xf>
    <xf numFmtId="0" fontId="22" fillId="8" borderId="5" xfId="0" applyFont="1" applyFill="1" applyBorder="1" applyAlignment="1">
      <alignment wrapText="1"/>
    </xf>
    <xf numFmtId="0" fontId="22" fillId="0" borderId="0" xfId="0" applyFont="1" applyAlignment="1">
      <alignment wrapText="1"/>
    </xf>
    <xf numFmtId="0" fontId="11" fillId="2" borderId="5" xfId="0" applyFont="1" applyFill="1" applyBorder="1" applyAlignment="1">
      <alignment horizontal="center" wrapText="1"/>
    </xf>
    <xf numFmtId="0" fontId="11" fillId="10" borderId="5" xfId="0" applyFont="1" applyFill="1" applyBorder="1" applyAlignment="1">
      <alignment horizontal="center" wrapText="1"/>
    </xf>
    <xf numFmtId="0" fontId="11" fillId="2" borderId="5" xfId="0" applyFont="1" applyFill="1" applyBorder="1" applyAlignment="1">
      <alignment horizontal="left" wrapText="1"/>
    </xf>
    <xf numFmtId="0" fontId="3" fillId="12" borderId="5" xfId="0" applyFont="1" applyFill="1" applyBorder="1" applyAlignment="1">
      <alignment wrapText="1"/>
    </xf>
    <xf numFmtId="0" fontId="3" fillId="13" borderId="5" xfId="0" applyFont="1" applyFill="1" applyBorder="1" applyAlignment="1">
      <alignment wrapText="1"/>
    </xf>
    <xf numFmtId="0" fontId="3" fillId="8" borderId="5" xfId="0" applyFont="1" applyFill="1" applyBorder="1" applyAlignment="1">
      <alignment wrapText="1"/>
    </xf>
    <xf numFmtId="0" fontId="3" fillId="0" borderId="0" xfId="0" applyFont="1" applyAlignment="1">
      <alignment horizontal="center" wrapText="1"/>
    </xf>
    <xf numFmtId="0" fontId="3" fillId="7" borderId="5" xfId="0" quotePrefix="1" applyFont="1" applyFill="1" applyBorder="1" applyAlignment="1">
      <alignment wrapText="1"/>
    </xf>
    <xf numFmtId="0" fontId="3" fillId="7" borderId="5" xfId="0" applyFont="1" applyFill="1" applyBorder="1" applyAlignment="1">
      <alignment wrapText="1"/>
    </xf>
    <xf numFmtId="0" fontId="3" fillId="7" borderId="31" xfId="0" applyFont="1" applyFill="1" applyBorder="1" applyAlignment="1">
      <alignment wrapText="1"/>
    </xf>
    <xf numFmtId="0" fontId="3" fillId="13" borderId="31" xfId="0" applyFont="1" applyFill="1" applyBorder="1" applyAlignment="1">
      <alignment wrapText="1"/>
    </xf>
    <xf numFmtId="166" fontId="3" fillId="7" borderId="5" xfId="1" applyNumberFormat="1" applyFont="1" applyFill="1" applyBorder="1" applyAlignment="1">
      <alignment wrapText="1"/>
    </xf>
    <xf numFmtId="166" fontId="3" fillId="13" borderId="5" xfId="1" applyNumberFormat="1" applyFont="1" applyFill="1" applyBorder="1" applyAlignment="1">
      <alignment wrapText="1"/>
    </xf>
    <xf numFmtId="166" fontId="3" fillId="8" borderId="5" xfId="1" applyNumberFormat="1" applyFont="1" applyFill="1" applyBorder="1" applyAlignment="1">
      <alignment wrapText="1"/>
    </xf>
    <xf numFmtId="165" fontId="3" fillId="7" borderId="5" xfId="0" applyNumberFormat="1" applyFont="1" applyFill="1" applyBorder="1" applyAlignment="1">
      <alignment wrapText="1"/>
    </xf>
    <xf numFmtId="165" fontId="3" fillId="13" borderId="5" xfId="0" applyNumberFormat="1" applyFont="1" applyFill="1" applyBorder="1" applyAlignment="1">
      <alignment wrapText="1"/>
    </xf>
    <xf numFmtId="0" fontId="23" fillId="2" borderId="0" xfId="0" applyFont="1" applyFill="1" applyAlignment="1">
      <alignment horizontal="center"/>
    </xf>
    <xf numFmtId="0" fontId="0" fillId="2" borderId="19" xfId="0" applyFill="1" applyBorder="1"/>
    <xf numFmtId="0" fontId="28" fillId="2" borderId="1" xfId="0" applyFont="1" applyFill="1" applyBorder="1"/>
    <xf numFmtId="0" fontId="0" fillId="2" borderId="16" xfId="0" applyFill="1" applyBorder="1"/>
    <xf numFmtId="0" fontId="0" fillId="2" borderId="17" xfId="0" applyFill="1" applyBorder="1"/>
    <xf numFmtId="0" fontId="29" fillId="2" borderId="0" xfId="0" applyFont="1" applyFill="1"/>
    <xf numFmtId="0" fontId="0" fillId="2" borderId="14" xfId="0" applyFill="1" applyBorder="1"/>
    <xf numFmtId="0" fontId="2" fillId="2" borderId="14" xfId="0" applyFont="1" applyFill="1" applyBorder="1"/>
    <xf numFmtId="0" fontId="3" fillId="2" borderId="15" xfId="0" applyFont="1" applyFill="1" applyBorder="1"/>
    <xf numFmtId="0" fontId="2" fillId="2" borderId="17" xfId="0" applyFont="1" applyFill="1" applyBorder="1"/>
    <xf numFmtId="0" fontId="3" fillId="2" borderId="18" xfId="0" applyFont="1" applyFill="1" applyBorder="1"/>
    <xf numFmtId="0" fontId="4" fillId="2" borderId="0" xfId="2" applyFont="1" applyFill="1" applyAlignment="1">
      <alignment horizontal="left"/>
    </xf>
    <xf numFmtId="0" fontId="3" fillId="2" borderId="32" xfId="2" applyFont="1" applyFill="1" applyBorder="1" applyAlignment="1">
      <alignment horizontal="center"/>
    </xf>
    <xf numFmtId="0" fontId="3" fillId="2" borderId="20" xfId="0" applyFont="1" applyFill="1" applyBorder="1"/>
    <xf numFmtId="0" fontId="3" fillId="2" borderId="20" xfId="0" applyFont="1" applyFill="1" applyBorder="1" applyAlignment="1">
      <alignment horizontal="center"/>
    </xf>
    <xf numFmtId="0" fontId="3" fillId="2" borderId="21" xfId="0" applyFont="1" applyFill="1" applyBorder="1"/>
    <xf numFmtId="0" fontId="3" fillId="2" borderId="21" xfId="0" applyFont="1" applyFill="1" applyBorder="1" applyAlignment="1">
      <alignment horizontal="center"/>
    </xf>
    <xf numFmtId="0" fontId="3" fillId="2" borderId="22" xfId="0" applyFont="1" applyFill="1" applyBorder="1"/>
    <xf numFmtId="0" fontId="3" fillId="2" borderId="22" xfId="0" applyFont="1" applyFill="1" applyBorder="1" applyAlignment="1">
      <alignment horizontal="center"/>
    </xf>
    <xf numFmtId="0" fontId="3" fillId="10" borderId="33" xfId="2" applyFont="1" applyFill="1" applyBorder="1" applyAlignment="1">
      <alignment horizontal="left"/>
    </xf>
    <xf numFmtId="0" fontId="3" fillId="10" borderId="10" xfId="0" applyFont="1" applyFill="1" applyBorder="1" applyAlignment="1">
      <alignment horizontal="right"/>
    </xf>
    <xf numFmtId="0" fontId="3" fillId="10" borderId="16" xfId="2" applyFont="1" applyFill="1" applyBorder="1" applyAlignment="1">
      <alignment horizontal="left"/>
    </xf>
    <xf numFmtId="0" fontId="8" fillId="2" borderId="0" xfId="2" applyFont="1" applyFill="1" applyAlignment="1">
      <alignment horizontal="left"/>
    </xf>
    <xf numFmtId="0" fontId="16" fillId="2" borderId="0" xfId="2" applyFont="1" applyFill="1" applyAlignment="1">
      <alignment horizontal="left"/>
    </xf>
    <xf numFmtId="164" fontId="27" fillId="2" borderId="34" xfId="2" applyNumberFormat="1" applyFont="1" applyFill="1" applyBorder="1" applyAlignment="1">
      <alignment horizontal="center" vertical="center"/>
    </xf>
    <xf numFmtId="0" fontId="7" fillId="10" borderId="10" xfId="0" applyFont="1" applyFill="1" applyBorder="1" applyAlignment="1">
      <alignment horizontal="center"/>
    </xf>
    <xf numFmtId="0" fontId="16" fillId="2" borderId="20" xfId="0" applyFont="1" applyFill="1" applyBorder="1"/>
    <xf numFmtId="0" fontId="16" fillId="2" borderId="22" xfId="0" applyFont="1" applyFill="1" applyBorder="1"/>
    <xf numFmtId="0" fontId="3" fillId="2" borderId="35" xfId="2" applyFont="1" applyFill="1" applyBorder="1" applyAlignment="1">
      <alignment horizontal="center"/>
    </xf>
    <xf numFmtId="0" fontId="7" fillId="14" borderId="30" xfId="0" applyFont="1" applyFill="1" applyBorder="1" applyAlignment="1" applyProtection="1">
      <alignment horizontal="center" wrapText="1"/>
      <protection locked="0"/>
    </xf>
    <xf numFmtId="0" fontId="7" fillId="2" borderId="32" xfId="2" applyFont="1" applyFill="1" applyBorder="1" applyAlignment="1">
      <alignment horizontal="center"/>
    </xf>
    <xf numFmtId="2" fontId="7" fillId="2" borderId="27" xfId="2" applyNumberFormat="1" applyFont="1" applyFill="1" applyBorder="1" applyAlignment="1" applyProtection="1">
      <alignment horizontal="center"/>
      <protection locked="0"/>
    </xf>
    <xf numFmtId="2" fontId="7" fillId="2" borderId="28" xfId="2" applyNumberFormat="1" applyFont="1" applyFill="1" applyBorder="1" applyAlignment="1" applyProtection="1">
      <alignment horizontal="center"/>
      <protection locked="0"/>
    </xf>
    <xf numFmtId="2" fontId="7" fillId="2" borderId="30" xfId="2" applyNumberFormat="1" applyFont="1" applyFill="1" applyBorder="1" applyAlignment="1" applyProtection="1">
      <alignment horizontal="center"/>
      <protection locked="0"/>
    </xf>
    <xf numFmtId="0" fontId="7" fillId="2" borderId="15" xfId="2" applyFont="1" applyFill="1" applyBorder="1" applyAlignment="1">
      <alignment horizontal="center" wrapText="1"/>
    </xf>
    <xf numFmtId="164" fontId="7" fillId="5" borderId="22" xfId="0" applyNumberFormat="1" applyFont="1" applyFill="1" applyBorder="1" applyAlignment="1">
      <alignment horizontal="center"/>
    </xf>
    <xf numFmtId="164" fontId="7" fillId="2" borderId="19" xfId="0" applyNumberFormat="1" applyFont="1" applyFill="1" applyBorder="1" applyAlignment="1">
      <alignment horizontal="center"/>
    </xf>
    <xf numFmtId="164" fontId="7" fillId="2" borderId="1" xfId="0" applyNumberFormat="1" applyFont="1" applyFill="1" applyBorder="1" applyAlignment="1">
      <alignment horizontal="center"/>
    </xf>
    <xf numFmtId="164" fontId="7" fillId="2" borderId="16" xfId="0" applyNumberFormat="1" applyFont="1" applyFill="1" applyBorder="1" applyAlignment="1">
      <alignment horizontal="center"/>
    </xf>
    <xf numFmtId="0" fontId="7" fillId="2" borderId="0" xfId="2" applyFont="1" applyFill="1" applyAlignment="1">
      <alignment horizontal="right"/>
    </xf>
    <xf numFmtId="0" fontId="16" fillId="2" borderId="0" xfId="2" applyFont="1" applyFill="1" applyAlignment="1">
      <alignment horizontal="left" vertical="top" wrapText="1"/>
    </xf>
    <xf numFmtId="0" fontId="7" fillId="14" borderId="33" xfId="0" applyFont="1" applyFill="1" applyBorder="1" applyAlignment="1" applyProtection="1">
      <alignment horizontal="center" vertical="center" wrapText="1"/>
      <protection locked="0"/>
    </xf>
    <xf numFmtId="0" fontId="7" fillId="14" borderId="4"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xf>
    <xf numFmtId="0" fontId="2" fillId="2" borderId="36" xfId="0" applyFont="1" applyFill="1" applyBorder="1" applyAlignment="1">
      <alignment horizontal="center" vertical="center"/>
    </xf>
    <xf numFmtId="3" fontId="3" fillId="2" borderId="39" xfId="2" applyNumberFormat="1" applyFont="1" applyFill="1" applyBorder="1" applyAlignment="1" applyProtection="1">
      <alignment horizontal="center"/>
      <protection locked="0"/>
    </xf>
    <xf numFmtId="3" fontId="3" fillId="2" borderId="40" xfId="2" applyNumberFormat="1" applyFont="1" applyFill="1" applyBorder="1" applyAlignment="1" applyProtection="1">
      <alignment horizontal="center"/>
      <protection locked="0"/>
    </xf>
    <xf numFmtId="0" fontId="3" fillId="6" borderId="39" xfId="2" applyFont="1" applyFill="1" applyBorder="1" applyAlignment="1" applyProtection="1">
      <alignment horizontal="left"/>
      <protection locked="0"/>
    </xf>
    <xf numFmtId="0" fontId="3" fillId="6" borderId="44" xfId="2" applyFont="1" applyFill="1" applyBorder="1" applyAlignment="1" applyProtection="1">
      <alignment horizontal="left"/>
      <protection locked="0"/>
    </xf>
    <xf numFmtId="0" fontId="3" fillId="6" borderId="40" xfId="2" applyFont="1" applyFill="1" applyBorder="1" applyAlignment="1" applyProtection="1">
      <alignment horizontal="left"/>
      <protection locked="0"/>
    </xf>
    <xf numFmtId="0" fontId="3" fillId="6" borderId="16" xfId="2" applyFont="1" applyFill="1" applyBorder="1" applyAlignment="1" applyProtection="1">
      <alignment horizontal="center"/>
      <protection locked="0"/>
    </xf>
    <xf numFmtId="0" fontId="3" fillId="6" borderId="18" xfId="2" applyFont="1" applyFill="1" applyBorder="1" applyAlignment="1" applyProtection="1">
      <alignment horizontal="center"/>
      <protection locked="0"/>
    </xf>
    <xf numFmtId="0" fontId="3" fillId="2" borderId="16" xfId="2" applyFont="1" applyFill="1" applyBorder="1" applyAlignment="1" applyProtection="1">
      <alignment horizontal="center"/>
      <protection locked="0"/>
    </xf>
    <xf numFmtId="0" fontId="3" fillId="2" borderId="18" xfId="2" applyFont="1" applyFill="1" applyBorder="1" applyAlignment="1" applyProtection="1">
      <alignment horizontal="center"/>
      <protection locked="0"/>
    </xf>
    <xf numFmtId="0" fontId="3" fillId="6" borderId="33" xfId="2" applyFont="1" applyFill="1" applyBorder="1" applyAlignment="1" applyProtection="1">
      <alignment horizontal="left"/>
      <protection locked="0"/>
    </xf>
    <xf numFmtId="0" fontId="3" fillId="6" borderId="10" xfId="2" applyFont="1" applyFill="1" applyBorder="1" applyAlignment="1" applyProtection="1">
      <alignment horizontal="left"/>
      <protection locked="0"/>
    </xf>
    <xf numFmtId="0" fontId="3" fillId="6" borderId="4" xfId="2" applyFont="1" applyFill="1" applyBorder="1" applyAlignment="1" applyProtection="1">
      <alignment horizontal="left"/>
      <protection locked="0"/>
    </xf>
    <xf numFmtId="0" fontId="3" fillId="6" borderId="37" xfId="2" applyFont="1" applyFill="1" applyBorder="1" applyAlignment="1" applyProtection="1">
      <alignment horizontal="left"/>
      <protection locked="0"/>
    </xf>
    <xf numFmtId="0" fontId="3" fillId="6" borderId="41" xfId="2" applyFont="1" applyFill="1" applyBorder="1" applyAlignment="1" applyProtection="1">
      <alignment horizontal="left"/>
      <protection locked="0"/>
    </xf>
    <xf numFmtId="0" fontId="3" fillId="6" borderId="38" xfId="2" applyFont="1" applyFill="1" applyBorder="1" applyAlignment="1" applyProtection="1">
      <alignment horizontal="left"/>
      <protection locked="0"/>
    </xf>
    <xf numFmtId="0" fontId="11" fillId="2" borderId="14" xfId="2" applyFont="1" applyFill="1" applyBorder="1" applyAlignment="1">
      <alignment horizontal="right" vertical="center"/>
    </xf>
    <xf numFmtId="164" fontId="3" fillId="2" borderId="17" xfId="2" applyNumberFormat="1" applyFont="1" applyFill="1" applyBorder="1" applyAlignment="1">
      <alignment horizontal="center"/>
    </xf>
    <xf numFmtId="164" fontId="3" fillId="2" borderId="18" xfId="2" applyNumberFormat="1" applyFont="1" applyFill="1" applyBorder="1" applyAlignment="1">
      <alignment horizontal="center"/>
    </xf>
    <xf numFmtId="3" fontId="2" fillId="2" borderId="2" xfId="2" applyNumberFormat="1" applyFont="1" applyFill="1" applyBorder="1" applyAlignment="1">
      <alignment horizontal="center" vertical="center"/>
    </xf>
    <xf numFmtId="3" fontId="2" fillId="2" borderId="36" xfId="2" applyNumberFormat="1" applyFont="1" applyFill="1" applyBorder="1" applyAlignment="1">
      <alignment horizontal="center" vertical="center"/>
    </xf>
    <xf numFmtId="164" fontId="2" fillId="4" borderId="16" xfId="2" applyNumberFormat="1" applyFont="1" applyFill="1" applyBorder="1" applyAlignment="1">
      <alignment horizontal="center"/>
    </xf>
    <xf numFmtId="164" fontId="2" fillId="4" borderId="18" xfId="2" applyNumberFormat="1" applyFont="1" applyFill="1" applyBorder="1" applyAlignment="1">
      <alignment horizontal="center"/>
    </xf>
    <xf numFmtId="0" fontId="8" fillId="2" borderId="19" xfId="0" applyFont="1" applyFill="1" applyBorder="1" applyAlignment="1">
      <alignment horizontal="center"/>
    </xf>
    <xf numFmtId="0" fontId="8" fillId="2" borderId="14" xfId="0" applyFont="1" applyFill="1" applyBorder="1" applyAlignment="1">
      <alignment horizontal="center"/>
    </xf>
    <xf numFmtId="0" fontId="24" fillId="2" borderId="0" xfId="0" applyFont="1" applyFill="1" applyAlignment="1">
      <alignment horizontal="center"/>
    </xf>
    <xf numFmtId="0" fontId="26" fillId="2" borderId="16" xfId="0" applyFont="1" applyFill="1" applyBorder="1" applyAlignment="1">
      <alignment horizontal="center"/>
    </xf>
    <xf numFmtId="0" fontId="26" fillId="2" borderId="17" xfId="0" applyFont="1" applyFill="1" applyBorder="1" applyAlignment="1">
      <alignment horizontal="center"/>
    </xf>
    <xf numFmtId="0" fontId="25" fillId="2" borderId="1" xfId="0" applyFont="1" applyFill="1" applyBorder="1" applyAlignment="1">
      <alignment horizontal="center"/>
    </xf>
    <xf numFmtId="0" fontId="25" fillId="2" borderId="0" xfId="0" applyFont="1" applyFill="1" applyAlignment="1">
      <alignment horizontal="center"/>
    </xf>
    <xf numFmtId="0" fontId="25" fillId="2" borderId="25" xfId="0" applyFont="1" applyFill="1" applyBorder="1" applyAlignment="1">
      <alignment horizontal="center"/>
    </xf>
    <xf numFmtId="0" fontId="13" fillId="3" borderId="2" xfId="0" applyFont="1" applyFill="1" applyBorder="1" applyAlignment="1">
      <alignment horizontal="center"/>
    </xf>
    <xf numFmtId="0" fontId="13" fillId="3" borderId="36" xfId="0" applyFont="1" applyFill="1" applyBorder="1" applyAlignment="1">
      <alignment horizontal="center"/>
    </xf>
    <xf numFmtId="0" fontId="2" fillId="12" borderId="10" xfId="0" applyFont="1" applyFill="1" applyBorder="1" applyAlignment="1" applyProtection="1">
      <alignment horizontal="left"/>
      <protection locked="0"/>
    </xf>
    <xf numFmtId="0" fontId="3" fillId="10" borderId="10" xfId="2" applyFont="1" applyFill="1" applyBorder="1" applyAlignment="1">
      <alignment horizontal="right"/>
    </xf>
    <xf numFmtId="3" fontId="3" fillId="2" borderId="33" xfId="2" applyNumberFormat="1" applyFont="1" applyFill="1" applyBorder="1" applyAlignment="1">
      <alignment horizontal="center"/>
    </xf>
    <xf numFmtId="3" fontId="3" fillId="2" borderId="4" xfId="2" applyNumberFormat="1" applyFont="1" applyFill="1" applyBorder="1" applyAlignment="1">
      <alignment horizontal="center"/>
    </xf>
    <xf numFmtId="3" fontId="3" fillId="2" borderId="39" xfId="2" applyNumberFormat="1" applyFont="1" applyFill="1" applyBorder="1" applyAlignment="1">
      <alignment horizontal="center"/>
    </xf>
    <xf numFmtId="3" fontId="3" fillId="2" borderId="40" xfId="2" applyNumberFormat="1" applyFont="1" applyFill="1" applyBorder="1" applyAlignment="1">
      <alignment horizontal="center"/>
    </xf>
    <xf numFmtId="0" fontId="3" fillId="2" borderId="19" xfId="2" applyFont="1" applyFill="1" applyBorder="1" applyAlignment="1">
      <alignment horizontal="center"/>
    </xf>
    <xf numFmtId="0" fontId="3" fillId="2" borderId="43" xfId="2" applyFont="1" applyFill="1" applyBorder="1" applyAlignment="1">
      <alignment horizontal="center"/>
    </xf>
    <xf numFmtId="3" fontId="3" fillId="6" borderId="39" xfId="2" applyNumberFormat="1" applyFont="1" applyFill="1" applyBorder="1" applyAlignment="1" applyProtection="1">
      <alignment horizontal="center"/>
      <protection locked="0"/>
    </xf>
    <xf numFmtId="3" fontId="3" fillId="6" borderId="40" xfId="2" applyNumberFormat="1" applyFont="1" applyFill="1" applyBorder="1" applyAlignment="1" applyProtection="1">
      <alignment horizontal="center"/>
      <protection locked="0"/>
    </xf>
    <xf numFmtId="0" fontId="2" fillId="12" borderId="41" xfId="0" applyFont="1" applyFill="1" applyBorder="1" applyProtection="1">
      <protection locked="0"/>
    </xf>
    <xf numFmtId="0" fontId="2" fillId="12" borderId="38" xfId="0" applyFont="1" applyFill="1" applyBorder="1" applyProtection="1">
      <protection locked="0"/>
    </xf>
    <xf numFmtId="0" fontId="3" fillId="2" borderId="16" xfId="2" applyFont="1" applyFill="1" applyBorder="1" applyAlignment="1">
      <alignment horizontal="center"/>
    </xf>
    <xf numFmtId="0" fontId="3" fillId="2" borderId="42" xfId="2" applyFont="1" applyFill="1" applyBorder="1" applyAlignment="1">
      <alignment horizontal="center"/>
    </xf>
    <xf numFmtId="164" fontId="3" fillId="2" borderId="37" xfId="2" applyNumberFormat="1" applyFont="1" applyFill="1" applyBorder="1" applyAlignment="1">
      <alignment horizontal="center"/>
    </xf>
    <xf numFmtId="164" fontId="3" fillId="2" borderId="38" xfId="2" applyNumberFormat="1" applyFont="1" applyFill="1" applyBorder="1" applyAlignment="1">
      <alignment horizontal="center"/>
    </xf>
    <xf numFmtId="3" fontId="3" fillId="2" borderId="37" xfId="2" applyNumberFormat="1" applyFont="1" applyFill="1" applyBorder="1" applyAlignment="1">
      <alignment horizontal="center"/>
    </xf>
    <xf numFmtId="3" fontId="3" fillId="2" borderId="38" xfId="2" applyNumberFormat="1" applyFont="1" applyFill="1" applyBorder="1" applyAlignment="1">
      <alignment horizontal="center"/>
    </xf>
  </cellXfs>
  <cellStyles count="3">
    <cellStyle name="Komma" xfId="1" builtinId="3"/>
    <cellStyle name="Standard" xfId="0" builtinId="0"/>
    <cellStyle name="Standard_Entwurf Erläuterungen.XLT" xfId="2" xr:uid="{00000000-0005-0000-0000-000002000000}"/>
  </cellStyles>
  <dxfs count="17">
    <dxf>
      <font>
        <condense val="0"/>
        <extend val="0"/>
        <color indexed="9"/>
      </font>
    </dxf>
    <dxf>
      <font>
        <b/>
        <i val="0"/>
        <condense val="0"/>
        <extend val="0"/>
        <color indexed="10"/>
      </font>
    </dxf>
    <dxf>
      <fill>
        <patternFill>
          <bgColor indexed="13"/>
        </patternFill>
      </fill>
    </dxf>
    <dxf>
      <font>
        <condense val="0"/>
        <extend val="0"/>
        <color indexed="10"/>
      </font>
      <fill>
        <patternFill>
          <bgColor indexed="13"/>
        </patternFill>
      </fill>
    </dxf>
    <dxf>
      <font>
        <color rgb="FFFF0000"/>
      </font>
    </dxf>
    <dxf>
      <fill>
        <patternFill>
          <bgColor indexed="13"/>
        </patternFill>
      </fill>
    </dxf>
    <dxf>
      <font>
        <condense val="0"/>
        <extend val="0"/>
        <color auto="1"/>
      </font>
      <fill>
        <patternFill>
          <bgColor indexed="13"/>
        </patternFill>
      </fill>
    </dxf>
    <dxf>
      <font>
        <condense val="0"/>
        <extend val="0"/>
        <color indexed="10"/>
      </font>
      <fill>
        <patternFill>
          <bgColor indexed="13"/>
        </patternFill>
      </fill>
    </dxf>
    <dxf>
      <font>
        <color rgb="FFFF0000"/>
      </font>
    </dxf>
    <dxf>
      <fill>
        <patternFill>
          <bgColor indexed="13"/>
        </patternFill>
      </fill>
    </dxf>
    <dxf>
      <font>
        <condense val="0"/>
        <extend val="0"/>
        <color auto="1"/>
      </font>
      <fill>
        <patternFill>
          <bgColor indexed="13"/>
        </patternFill>
      </fill>
    </dxf>
    <dxf>
      <font>
        <color rgb="FFFF0000"/>
      </font>
    </dxf>
    <dxf>
      <fill>
        <patternFill>
          <bgColor indexed="13"/>
        </patternFill>
      </fill>
    </dxf>
    <dxf>
      <font>
        <condense val="0"/>
        <extend val="0"/>
        <color indexed="10"/>
      </font>
      <fill>
        <patternFill>
          <bgColor indexed="13"/>
        </patternFill>
      </fill>
    </dxf>
    <dxf>
      <font>
        <condense val="0"/>
        <extend val="0"/>
        <color indexed="44"/>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xdr:row>
      <xdr:rowOff>85725</xdr:rowOff>
    </xdr:from>
    <xdr:to>
      <xdr:col>4</xdr:col>
      <xdr:colOff>400050</xdr:colOff>
      <xdr:row>3</xdr:row>
      <xdr:rowOff>161925</xdr:rowOff>
    </xdr:to>
    <xdr:pic>
      <xdr:nvPicPr>
        <xdr:cNvPr id="1113" name="Grafik 1">
          <a:extLst>
            <a:ext uri="{FF2B5EF4-FFF2-40B4-BE49-F238E27FC236}">
              <a16:creationId xmlns:a16="http://schemas.microsoft.com/office/drawing/2014/main" id="{AC73BB38-0B84-9C51-436C-E04C8B96F2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7051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Z75"/>
  <sheetViews>
    <sheetView showZeros="0" tabSelected="1" zoomScaleNormal="100" workbookViewId="0">
      <selection activeCell="C6" sqref="C6:G6"/>
    </sheetView>
  </sheetViews>
  <sheetFormatPr baseColWidth="10" defaultColWidth="11.5703125" defaultRowHeight="12.75" x14ac:dyDescent="0.2"/>
  <cols>
    <col min="1" max="1" width="3.28515625" style="3" customWidth="1"/>
    <col min="2" max="2" width="30.7109375" style="7" customWidth="1"/>
    <col min="3" max="3" width="5.28515625" style="5" customWidth="1"/>
    <col min="4" max="12" width="6.7109375" style="5" customWidth="1"/>
    <col min="13" max="13" width="2.7109375" style="5" customWidth="1"/>
    <col min="14" max="14" width="9.7109375" style="5" customWidth="1"/>
    <col min="15" max="15" width="2.7109375" style="5" customWidth="1"/>
    <col min="16" max="16" width="3.7109375" style="1" hidden="1" customWidth="1"/>
    <col min="17" max="17" width="7.28515625" style="1" hidden="1" customWidth="1"/>
    <col min="18" max="18" width="11.5703125" style="1" hidden="1" customWidth="1"/>
    <col min="19" max="19" width="13.85546875" style="1" hidden="1" customWidth="1"/>
    <col min="20" max="26" width="11.5703125" style="1" hidden="1" customWidth="1"/>
    <col min="27" max="16384" width="11.5703125" style="1"/>
  </cols>
  <sheetData>
    <row r="1" spans="1:25" ht="16.5" customHeight="1" x14ac:dyDescent="0.2">
      <c r="B1" s="110"/>
      <c r="N1" s="138" t="str">
        <f>Uebersetzung!D5</f>
        <v>Formulario MINERGIE 2024.1</v>
      </c>
    </row>
    <row r="2" spans="1:25" s="40" customFormat="1" ht="17.100000000000001" customHeight="1" x14ac:dyDescent="0.2">
      <c r="A2" s="99"/>
      <c r="B2" s="100"/>
      <c r="C2" s="105"/>
      <c r="D2" s="105"/>
      <c r="E2" s="105"/>
      <c r="F2" s="105"/>
      <c r="G2" s="166"/>
      <c r="H2" s="167"/>
      <c r="I2" s="167"/>
      <c r="J2" s="167"/>
      <c r="K2" s="167"/>
      <c r="L2" s="106"/>
      <c r="M2" s="106"/>
      <c r="N2" s="107"/>
    </row>
    <row r="3" spans="1:25" s="40" customFormat="1" ht="17.100000000000001" customHeight="1" x14ac:dyDescent="0.3">
      <c r="A3" s="99"/>
      <c r="B3" s="101" t="e">
        <f>IF(MUKEN,1,0)</f>
        <v>#NAME?</v>
      </c>
      <c r="D3" s="104" t="e">
        <f>IF(bern,1,0)</f>
        <v>#NAME?</v>
      </c>
      <c r="E3" s="168"/>
      <c r="F3" s="168"/>
      <c r="G3" s="171" t="str">
        <f>Uebersetzung!D6</f>
        <v>Calcolo della correzione dell‘altezza</v>
      </c>
      <c r="H3" s="172"/>
      <c r="I3" s="172"/>
      <c r="J3" s="172"/>
      <c r="K3" s="172"/>
      <c r="L3" s="172"/>
      <c r="M3" s="172"/>
      <c r="N3" s="173"/>
    </row>
    <row r="4" spans="1:25" s="40" customFormat="1" ht="17.100000000000001" customHeight="1" x14ac:dyDescent="0.2">
      <c r="A4" s="99"/>
      <c r="B4" s="102"/>
      <c r="C4" s="103"/>
      <c r="D4" s="103"/>
      <c r="E4" s="103"/>
      <c r="F4" s="103"/>
      <c r="G4" s="169"/>
      <c r="H4" s="170"/>
      <c r="I4" s="170"/>
      <c r="J4" s="170"/>
      <c r="K4" s="170"/>
      <c r="L4" s="108"/>
      <c r="M4" s="108"/>
      <c r="N4" s="109"/>
    </row>
    <row r="5" spans="1:25" ht="21" customHeight="1" x14ac:dyDescent="0.2">
      <c r="B5" s="6" t="str">
        <f>Uebersetzung!D49</f>
        <v>Verifica relativa al progetto:</v>
      </c>
    </row>
    <row r="6" spans="1:25" ht="21.95" customHeight="1" x14ac:dyDescent="0.2">
      <c r="A6" s="3" t="s">
        <v>42</v>
      </c>
      <c r="B6" s="118" t="str">
        <f>Uebersetzung!D21</f>
        <v>Nome del progetto:</v>
      </c>
      <c r="C6" s="176"/>
      <c r="D6" s="176"/>
      <c r="E6" s="176"/>
      <c r="F6" s="176"/>
      <c r="G6" s="176"/>
      <c r="H6" s="124"/>
      <c r="I6" s="119" t="str">
        <f>Uebersetzung!D22</f>
        <v>Part. n.:</v>
      </c>
      <c r="J6" s="176"/>
      <c r="K6" s="176"/>
      <c r="L6" s="177" t="str">
        <f>Uebersetzung!D23</f>
        <v xml:space="preserve">n. MOP: </v>
      </c>
      <c r="M6" s="177"/>
      <c r="N6" s="64"/>
    </row>
    <row r="7" spans="1:25" ht="21.95" customHeight="1" thickBot="1" x14ac:dyDescent="0.25">
      <c r="A7" s="3" t="s">
        <v>43</v>
      </c>
      <c r="B7" s="120" t="str">
        <f>Uebersetzung!D24</f>
        <v>Indirizzo dell'edificio</v>
      </c>
      <c r="C7" s="186"/>
      <c r="D7" s="186"/>
      <c r="E7" s="186"/>
      <c r="F7" s="186"/>
      <c r="G7" s="186"/>
      <c r="H7" s="186"/>
      <c r="I7" s="186"/>
      <c r="J7" s="186"/>
      <c r="K7" s="186"/>
      <c r="L7" s="186"/>
      <c r="M7" s="186"/>
      <c r="N7" s="187"/>
      <c r="R7" s="39" t="s">
        <v>37</v>
      </c>
      <c r="S7" s="49">
        <v>3</v>
      </c>
      <c r="T7" s="40" t="s">
        <v>28</v>
      </c>
    </row>
    <row r="8" spans="1:25" ht="13.5" thickTop="1" x14ac:dyDescent="0.2">
      <c r="B8" s="5"/>
    </row>
    <row r="9" spans="1:25" ht="18" customHeight="1" x14ac:dyDescent="0.2">
      <c r="B9" s="16" t="str">
        <f>Uebersetzung!D29</f>
        <v>Zone</v>
      </c>
      <c r="C9" s="17"/>
      <c r="D9" s="17"/>
      <c r="E9" s="142">
        <v>1</v>
      </c>
      <c r="F9" s="143"/>
      <c r="G9" s="142">
        <v>2</v>
      </c>
      <c r="H9" s="143"/>
      <c r="I9" s="142">
        <v>3</v>
      </c>
      <c r="J9" s="143"/>
      <c r="K9" s="142">
        <v>4</v>
      </c>
      <c r="L9" s="143"/>
      <c r="M9" s="142" t="str">
        <f>Uebersetzung!D30</f>
        <v>Somma</v>
      </c>
      <c r="N9" s="143"/>
      <c r="R9" s="41" t="s">
        <v>15</v>
      </c>
      <c r="S9" s="52">
        <f>IF(E10="",1,VLOOKUP(E10,X17:Y29,2,FALSE))</f>
        <v>1</v>
      </c>
    </row>
    <row r="10" spans="1:25" ht="21.95" customHeight="1" x14ac:dyDescent="0.2">
      <c r="A10" s="3" t="s">
        <v>44</v>
      </c>
      <c r="B10" s="20" t="str">
        <f>Uebersetzung!D31</f>
        <v>Categoria d'edificio</v>
      </c>
      <c r="C10" s="21"/>
      <c r="D10" s="23"/>
      <c r="E10" s="140"/>
      <c r="F10" s="141"/>
      <c r="G10" s="140" t="s">
        <v>1</v>
      </c>
      <c r="H10" s="141"/>
      <c r="I10" s="140"/>
      <c r="J10" s="141"/>
      <c r="K10" s="140"/>
      <c r="L10" s="141"/>
      <c r="M10" s="24"/>
      <c r="N10" s="18"/>
      <c r="R10" s="42" t="s">
        <v>16</v>
      </c>
      <c r="S10" s="53">
        <f>IF(G10="",1,VLOOKUP(G10,X17:Y29,2,FALSE))</f>
        <v>1</v>
      </c>
      <c r="U10" s="125" t="s">
        <v>161</v>
      </c>
    </row>
    <row r="11" spans="1:25" ht="21.95" customHeight="1" x14ac:dyDescent="0.25">
      <c r="A11" s="3" t="s">
        <v>45</v>
      </c>
      <c r="B11" s="22" t="str">
        <f>Uebersetzung!D20</f>
        <v>Superficie di riferimento energetico AE</v>
      </c>
      <c r="C11" s="19" t="s">
        <v>30</v>
      </c>
      <c r="D11" s="127" t="s">
        <v>26</v>
      </c>
      <c r="E11" s="184"/>
      <c r="F11" s="185"/>
      <c r="G11" s="144"/>
      <c r="H11" s="145"/>
      <c r="I11" s="144"/>
      <c r="J11" s="145"/>
      <c r="K11" s="144"/>
      <c r="L11" s="145"/>
      <c r="M11" s="180">
        <f>E11+G11+I11+K11</f>
        <v>0</v>
      </c>
      <c r="N11" s="181"/>
      <c r="R11" s="42" t="s">
        <v>17</v>
      </c>
      <c r="S11" s="53">
        <f>IF(I10="",1,VLOOKUP(I10,X17:Y29,2,FALSE))</f>
        <v>1</v>
      </c>
      <c r="U11" s="126" t="s">
        <v>24</v>
      </c>
    </row>
    <row r="12" spans="1:25" ht="21.95" customHeight="1" x14ac:dyDescent="0.25">
      <c r="A12" s="3" t="s">
        <v>46</v>
      </c>
      <c r="B12" s="25" t="str">
        <f>Uebersetzung!D28</f>
        <v>Fabb. calore effettivo per il risc.</v>
      </c>
      <c r="C12" s="111" t="s">
        <v>25</v>
      </c>
      <c r="D12" s="128" t="s">
        <v>161</v>
      </c>
      <c r="E12" s="149"/>
      <c r="F12" s="150"/>
      <c r="G12" s="151"/>
      <c r="H12" s="152"/>
      <c r="I12" s="151"/>
      <c r="J12" s="152"/>
      <c r="K12" s="151"/>
      <c r="L12" s="152"/>
      <c r="M12" s="190">
        <f>IF(M11&gt;0,(E12*E11+G12*G11+I12*I11+K12*K11)/M11,0)</f>
        <v>0</v>
      </c>
      <c r="N12" s="191"/>
      <c r="O12" s="8"/>
      <c r="R12" s="43" t="s">
        <v>18</v>
      </c>
      <c r="S12" s="54">
        <f>IF(K10="",1,VLOOKUP(K10,X17:Y29,2,FALSE))</f>
        <v>1</v>
      </c>
    </row>
    <row r="13" spans="1:25" ht="13.9" customHeight="1" x14ac:dyDescent="0.2">
      <c r="C13" s="7"/>
      <c r="D13" s="7"/>
      <c r="E13" s="7"/>
      <c r="F13" s="7"/>
      <c r="G13" s="7"/>
      <c r="H13" s="7"/>
      <c r="I13" s="7"/>
      <c r="J13" s="7"/>
      <c r="K13" s="7"/>
      <c r="L13" s="7"/>
      <c r="M13" s="7"/>
      <c r="N13" s="7"/>
    </row>
    <row r="14" spans="1:25" ht="18" customHeight="1" x14ac:dyDescent="0.2">
      <c r="B14" s="28" t="str">
        <f>Uebersetzung!D47</f>
        <v>Suddivisione</v>
      </c>
      <c r="C14" s="17"/>
      <c r="D14" s="37" t="str">
        <f>Uebersetzung!D29</f>
        <v>Zone</v>
      </c>
      <c r="E14" s="142">
        <v>1</v>
      </c>
      <c r="F14" s="143"/>
      <c r="G14" s="142">
        <v>2</v>
      </c>
      <c r="H14" s="143"/>
      <c r="I14" s="142">
        <v>3</v>
      </c>
      <c r="J14" s="143"/>
      <c r="K14" s="142">
        <v>4</v>
      </c>
      <c r="L14" s="143"/>
      <c r="M14" s="142" t="str">
        <f>M9</f>
        <v>Somma</v>
      </c>
      <c r="N14" s="143"/>
    </row>
    <row r="15" spans="1:25" ht="27" customHeight="1" x14ac:dyDescent="0.25">
      <c r="B15" s="38" t="str">
        <f>IF(ABS($M$32-$M$11)&gt;2,Uebersetzung!D48,"")</f>
        <v/>
      </c>
      <c r="C15" s="29"/>
      <c r="D15" s="30"/>
      <c r="E15" s="27" t="s">
        <v>30</v>
      </c>
      <c r="F15" s="133" t="str">
        <f>Uebersetzung!D45</f>
        <v>Altezza edificio</v>
      </c>
      <c r="G15" s="27" t="s">
        <v>30</v>
      </c>
      <c r="H15" s="133" t="str">
        <f>F15</f>
        <v>Altezza edificio</v>
      </c>
      <c r="I15" s="27" t="s">
        <v>30</v>
      </c>
      <c r="J15" s="133" t="str">
        <f>F15</f>
        <v>Altezza edificio</v>
      </c>
      <c r="K15" s="27" t="s">
        <v>30</v>
      </c>
      <c r="L15" s="133" t="str">
        <f>F15</f>
        <v>Altezza edificio</v>
      </c>
      <c r="M15" s="182" t="s">
        <v>30</v>
      </c>
      <c r="N15" s="183"/>
    </row>
    <row r="16" spans="1:25" ht="18" customHeight="1" x14ac:dyDescent="0.2">
      <c r="B16" s="31" t="str">
        <f>Uebersetzung!D46</f>
        <v>Descrrizione</v>
      </c>
      <c r="C16" s="32"/>
      <c r="D16" s="33"/>
      <c r="E16" s="34" t="s">
        <v>31</v>
      </c>
      <c r="F16" s="35" t="s">
        <v>32</v>
      </c>
      <c r="G16" s="34" t="s">
        <v>31</v>
      </c>
      <c r="H16" s="35" t="s">
        <v>32</v>
      </c>
      <c r="I16" s="34" t="s">
        <v>31</v>
      </c>
      <c r="J16" s="35" t="s">
        <v>32</v>
      </c>
      <c r="K16" s="34" t="s">
        <v>31</v>
      </c>
      <c r="L16" s="35" t="s">
        <v>32</v>
      </c>
      <c r="M16" s="188" t="s">
        <v>31</v>
      </c>
      <c r="N16" s="189"/>
      <c r="R16" s="44" t="s">
        <v>10</v>
      </c>
      <c r="S16" s="44" t="s">
        <v>11</v>
      </c>
      <c r="T16" s="44" t="s">
        <v>12</v>
      </c>
      <c r="U16" s="44" t="s">
        <v>13</v>
      </c>
      <c r="X16" s="174" t="s">
        <v>0</v>
      </c>
      <c r="Y16" s="175"/>
    </row>
    <row r="17" spans="1:25" ht="21.95" customHeight="1" x14ac:dyDescent="0.2">
      <c r="A17" s="3" t="s">
        <v>47</v>
      </c>
      <c r="B17" s="153"/>
      <c r="C17" s="154"/>
      <c r="D17" s="155"/>
      <c r="E17" s="55"/>
      <c r="F17" s="56"/>
      <c r="G17" s="57"/>
      <c r="H17" s="130"/>
      <c r="I17" s="57"/>
      <c r="J17" s="130"/>
      <c r="K17" s="57"/>
      <c r="L17" s="130"/>
      <c r="M17" s="178">
        <f t="shared" ref="M17:M31" si="0">K17+I17+G17+E17</f>
        <v>0</v>
      </c>
      <c r="N17" s="179"/>
      <c r="R17" s="135">
        <f t="shared" ref="R17:R31" si="1">IF(Kategorie1&lt;4,E17,IF(F17&lt;=hkorr,E17,E17*F17/hkorr))</f>
        <v>0</v>
      </c>
      <c r="S17" s="135">
        <f t="shared" ref="S17:S31" si="2">IF(Kategorie2&lt;4,G17,IF(H17&lt;=hkorr,G17,G17*H17/hkorr))</f>
        <v>0</v>
      </c>
      <c r="T17" s="135">
        <f t="shared" ref="T17:T31" si="3">IF(Kategorie3&lt;4,I17,IF(J17&lt;=hkorr,I17,I17*J17/hkorr))</f>
        <v>0</v>
      </c>
      <c r="U17" s="45">
        <f t="shared" ref="U17:U31" si="4">IF(Kategorie4&lt;4,K17,IF(L17&lt;=hkorr,K17,K17*L17/hkorr))</f>
        <v>0</v>
      </c>
      <c r="X17" s="112" t="s">
        <v>1</v>
      </c>
      <c r="Y17" s="113">
        <v>1</v>
      </c>
    </row>
    <row r="18" spans="1:25" ht="21.95" customHeight="1" x14ac:dyDescent="0.2">
      <c r="A18" s="3" t="s">
        <v>48</v>
      </c>
      <c r="B18" s="146"/>
      <c r="C18" s="147"/>
      <c r="D18" s="148"/>
      <c r="E18" s="58"/>
      <c r="F18" s="59"/>
      <c r="G18" s="60"/>
      <c r="H18" s="131"/>
      <c r="I18" s="60"/>
      <c r="J18" s="131"/>
      <c r="K18" s="60"/>
      <c r="L18" s="131"/>
      <c r="M18" s="180">
        <f t="shared" si="0"/>
        <v>0</v>
      </c>
      <c r="N18" s="181"/>
      <c r="R18" s="136">
        <f t="shared" si="1"/>
        <v>0</v>
      </c>
      <c r="S18" s="136">
        <f t="shared" si="2"/>
        <v>0</v>
      </c>
      <c r="T18" s="136">
        <f t="shared" si="3"/>
        <v>0</v>
      </c>
      <c r="U18" s="46">
        <f t="shared" si="4"/>
        <v>0</v>
      </c>
      <c r="X18" s="114" t="str">
        <f>Uebersetzung!D7</f>
        <v>Ab. plurif.</v>
      </c>
      <c r="Y18" s="115">
        <v>2</v>
      </c>
    </row>
    <row r="19" spans="1:25" ht="21.95" customHeight="1" x14ac:dyDescent="0.2">
      <c r="A19" s="3" t="s">
        <v>49</v>
      </c>
      <c r="B19" s="146"/>
      <c r="C19" s="147"/>
      <c r="D19" s="148"/>
      <c r="E19" s="58"/>
      <c r="F19" s="59"/>
      <c r="G19" s="60"/>
      <c r="H19" s="131"/>
      <c r="I19" s="60"/>
      <c r="J19" s="131"/>
      <c r="K19" s="60"/>
      <c r="L19" s="131"/>
      <c r="M19" s="180">
        <f t="shared" si="0"/>
        <v>0</v>
      </c>
      <c r="N19" s="181"/>
      <c r="R19" s="136">
        <f t="shared" si="1"/>
        <v>0</v>
      </c>
      <c r="S19" s="136">
        <f t="shared" si="2"/>
        <v>0</v>
      </c>
      <c r="T19" s="136">
        <f t="shared" si="3"/>
        <v>0</v>
      </c>
      <c r="U19" s="46">
        <f t="shared" si="4"/>
        <v>0</v>
      </c>
      <c r="X19" s="114" t="str">
        <f>Uebersetzung!D8</f>
        <v>Ab. monof.</v>
      </c>
      <c r="Y19" s="115">
        <v>3</v>
      </c>
    </row>
    <row r="20" spans="1:25" ht="21.95" customHeight="1" x14ac:dyDescent="0.2">
      <c r="A20" s="3" t="s">
        <v>50</v>
      </c>
      <c r="B20" s="146"/>
      <c r="C20" s="147"/>
      <c r="D20" s="148"/>
      <c r="E20" s="58"/>
      <c r="F20" s="59"/>
      <c r="G20" s="60"/>
      <c r="H20" s="131"/>
      <c r="I20" s="60"/>
      <c r="J20" s="131"/>
      <c r="K20" s="60"/>
      <c r="L20" s="131"/>
      <c r="M20" s="180">
        <f t="shared" si="0"/>
        <v>0</v>
      </c>
      <c r="N20" s="181"/>
      <c r="R20" s="136">
        <f t="shared" si="1"/>
        <v>0</v>
      </c>
      <c r="S20" s="136">
        <f t="shared" si="2"/>
        <v>0</v>
      </c>
      <c r="T20" s="136">
        <f t="shared" si="3"/>
        <v>0</v>
      </c>
      <c r="U20" s="46">
        <f t="shared" si="4"/>
        <v>0</v>
      </c>
      <c r="X20" s="114" t="str">
        <f>Uebersetzung!D9</f>
        <v>Amministraz.</v>
      </c>
      <c r="Y20" s="115">
        <v>4</v>
      </c>
    </row>
    <row r="21" spans="1:25" ht="21.95" customHeight="1" x14ac:dyDescent="0.2">
      <c r="A21" s="3" t="s">
        <v>51</v>
      </c>
      <c r="B21" s="146"/>
      <c r="C21" s="147"/>
      <c r="D21" s="148"/>
      <c r="E21" s="58"/>
      <c r="F21" s="59"/>
      <c r="G21" s="60"/>
      <c r="H21" s="131"/>
      <c r="I21" s="60"/>
      <c r="J21" s="131"/>
      <c r="K21" s="60"/>
      <c r="L21" s="131"/>
      <c r="M21" s="180">
        <f t="shared" si="0"/>
        <v>0</v>
      </c>
      <c r="N21" s="181"/>
      <c r="R21" s="136">
        <f t="shared" si="1"/>
        <v>0</v>
      </c>
      <c r="S21" s="136">
        <f t="shared" si="2"/>
        <v>0</v>
      </c>
      <c r="T21" s="136">
        <f t="shared" si="3"/>
        <v>0</v>
      </c>
      <c r="U21" s="46">
        <f t="shared" si="4"/>
        <v>0</v>
      </c>
      <c r="X21" s="114" t="str">
        <f>Uebersetzung!D10</f>
        <v>Scuole</v>
      </c>
      <c r="Y21" s="115">
        <v>5</v>
      </c>
    </row>
    <row r="22" spans="1:25" ht="21.95" customHeight="1" x14ac:dyDescent="0.2">
      <c r="A22" s="3" t="s">
        <v>52</v>
      </c>
      <c r="B22" s="146"/>
      <c r="C22" s="147"/>
      <c r="D22" s="148"/>
      <c r="E22" s="58"/>
      <c r="F22" s="59"/>
      <c r="G22" s="60"/>
      <c r="H22" s="131"/>
      <c r="I22" s="60"/>
      <c r="J22" s="131"/>
      <c r="K22" s="60"/>
      <c r="L22" s="131"/>
      <c r="M22" s="180">
        <f t="shared" si="0"/>
        <v>0</v>
      </c>
      <c r="N22" s="181"/>
      <c r="R22" s="136">
        <f t="shared" si="1"/>
        <v>0</v>
      </c>
      <c r="S22" s="136">
        <f t="shared" si="2"/>
        <v>0</v>
      </c>
      <c r="T22" s="136">
        <f t="shared" si="3"/>
        <v>0</v>
      </c>
      <c r="U22" s="46">
        <f t="shared" si="4"/>
        <v>0</v>
      </c>
      <c r="X22" s="114" t="str">
        <f>Uebersetzung!D11</f>
        <v>Negozi</v>
      </c>
      <c r="Y22" s="115">
        <v>6</v>
      </c>
    </row>
    <row r="23" spans="1:25" ht="21.95" customHeight="1" x14ac:dyDescent="0.2">
      <c r="A23" s="3" t="s">
        <v>53</v>
      </c>
      <c r="B23" s="146"/>
      <c r="C23" s="147"/>
      <c r="D23" s="148"/>
      <c r="E23" s="58"/>
      <c r="F23" s="59"/>
      <c r="G23" s="60"/>
      <c r="H23" s="131"/>
      <c r="I23" s="60"/>
      <c r="J23" s="131"/>
      <c r="K23" s="60"/>
      <c r="L23" s="131"/>
      <c r="M23" s="180">
        <f t="shared" si="0"/>
        <v>0</v>
      </c>
      <c r="N23" s="181"/>
      <c r="R23" s="136">
        <f t="shared" si="1"/>
        <v>0</v>
      </c>
      <c r="S23" s="136">
        <f t="shared" si="2"/>
        <v>0</v>
      </c>
      <c r="T23" s="136">
        <f t="shared" si="3"/>
        <v>0</v>
      </c>
      <c r="U23" s="46">
        <f t="shared" si="4"/>
        <v>0</v>
      </c>
      <c r="X23" s="114" t="str">
        <f>Uebersetzung!D12</f>
        <v>Ristoranti</v>
      </c>
      <c r="Y23" s="115">
        <v>7</v>
      </c>
    </row>
    <row r="24" spans="1:25" ht="21.95" customHeight="1" x14ac:dyDescent="0.2">
      <c r="A24" s="3" t="s">
        <v>54</v>
      </c>
      <c r="B24" s="146"/>
      <c r="C24" s="147"/>
      <c r="D24" s="148"/>
      <c r="E24" s="58"/>
      <c r="F24" s="59"/>
      <c r="G24" s="60"/>
      <c r="H24" s="131"/>
      <c r="I24" s="60"/>
      <c r="J24" s="131"/>
      <c r="K24" s="60"/>
      <c r="L24" s="131"/>
      <c r="M24" s="180">
        <f t="shared" si="0"/>
        <v>0</v>
      </c>
      <c r="N24" s="181"/>
      <c r="R24" s="136">
        <f t="shared" si="1"/>
        <v>0</v>
      </c>
      <c r="S24" s="136">
        <f t="shared" si="2"/>
        <v>0</v>
      </c>
      <c r="T24" s="136">
        <f t="shared" si="3"/>
        <v>0</v>
      </c>
      <c r="U24" s="46">
        <f t="shared" si="4"/>
        <v>0</v>
      </c>
      <c r="X24" s="114" t="str">
        <f>Uebersetzung!D13</f>
        <v>Locali pubblici</v>
      </c>
      <c r="Y24" s="115">
        <v>8</v>
      </c>
    </row>
    <row r="25" spans="1:25" ht="21.95" customHeight="1" x14ac:dyDescent="0.2">
      <c r="A25" s="3" t="s">
        <v>55</v>
      </c>
      <c r="B25" s="146"/>
      <c r="C25" s="147"/>
      <c r="D25" s="148"/>
      <c r="E25" s="58"/>
      <c r="F25" s="59"/>
      <c r="G25" s="60"/>
      <c r="H25" s="131"/>
      <c r="I25" s="60"/>
      <c r="J25" s="131"/>
      <c r="K25" s="60"/>
      <c r="L25" s="131"/>
      <c r="M25" s="180">
        <f t="shared" si="0"/>
        <v>0</v>
      </c>
      <c r="N25" s="181"/>
      <c r="R25" s="136">
        <f t="shared" si="1"/>
        <v>0</v>
      </c>
      <c r="S25" s="136">
        <f t="shared" si="2"/>
        <v>0</v>
      </c>
      <c r="T25" s="136">
        <f t="shared" si="3"/>
        <v>0</v>
      </c>
      <c r="U25" s="46">
        <f t="shared" si="4"/>
        <v>0</v>
      </c>
      <c r="X25" s="114" t="str">
        <f>Uebersetzung!D14</f>
        <v>Ospedali</v>
      </c>
      <c r="Y25" s="115">
        <v>9</v>
      </c>
    </row>
    <row r="26" spans="1:25" ht="21.95" customHeight="1" x14ac:dyDescent="0.2">
      <c r="A26" s="3" t="s">
        <v>56</v>
      </c>
      <c r="B26" s="146"/>
      <c r="C26" s="147"/>
      <c r="D26" s="148"/>
      <c r="E26" s="58"/>
      <c r="F26" s="59"/>
      <c r="G26" s="60"/>
      <c r="H26" s="131"/>
      <c r="I26" s="60"/>
      <c r="J26" s="131"/>
      <c r="K26" s="60"/>
      <c r="L26" s="131"/>
      <c r="M26" s="180">
        <f t="shared" si="0"/>
        <v>0</v>
      </c>
      <c r="N26" s="181"/>
      <c r="R26" s="136">
        <f t="shared" si="1"/>
        <v>0</v>
      </c>
      <c r="S26" s="136">
        <f t="shared" si="2"/>
        <v>0</v>
      </c>
      <c r="T26" s="136">
        <f t="shared" si="3"/>
        <v>0</v>
      </c>
      <c r="U26" s="46">
        <f t="shared" si="4"/>
        <v>0</v>
      </c>
      <c r="X26" s="114" t="str">
        <f>Uebersetzung!D15</f>
        <v>Industrie</v>
      </c>
      <c r="Y26" s="115">
        <v>10</v>
      </c>
    </row>
    <row r="27" spans="1:25" ht="21.95" customHeight="1" x14ac:dyDescent="0.2">
      <c r="A27" s="3" t="s">
        <v>57</v>
      </c>
      <c r="B27" s="146"/>
      <c r="C27" s="147"/>
      <c r="D27" s="148"/>
      <c r="E27" s="58"/>
      <c r="F27" s="59"/>
      <c r="G27" s="60"/>
      <c r="H27" s="131"/>
      <c r="I27" s="60"/>
      <c r="J27" s="131"/>
      <c r="K27" s="60"/>
      <c r="L27" s="131"/>
      <c r="M27" s="180">
        <f t="shared" si="0"/>
        <v>0</v>
      </c>
      <c r="N27" s="181"/>
      <c r="R27" s="136">
        <f t="shared" si="1"/>
        <v>0</v>
      </c>
      <c r="S27" s="136">
        <f t="shared" si="2"/>
        <v>0</v>
      </c>
      <c r="T27" s="136">
        <f t="shared" si="3"/>
        <v>0</v>
      </c>
      <c r="U27" s="46">
        <f t="shared" si="4"/>
        <v>0</v>
      </c>
      <c r="X27" s="114" t="str">
        <f>Uebersetzung!D16</f>
        <v>Magazzini</v>
      </c>
      <c r="Y27" s="115">
        <v>11</v>
      </c>
    </row>
    <row r="28" spans="1:25" ht="21.95" customHeight="1" x14ac:dyDescent="0.2">
      <c r="A28" s="3" t="s">
        <v>58</v>
      </c>
      <c r="B28" s="146"/>
      <c r="C28" s="147"/>
      <c r="D28" s="148"/>
      <c r="E28" s="58"/>
      <c r="F28" s="59"/>
      <c r="G28" s="60"/>
      <c r="H28" s="131"/>
      <c r="I28" s="60"/>
      <c r="J28" s="131"/>
      <c r="K28" s="60"/>
      <c r="L28" s="131"/>
      <c r="M28" s="180">
        <f t="shared" si="0"/>
        <v>0</v>
      </c>
      <c r="N28" s="181"/>
      <c r="R28" s="136">
        <f t="shared" si="1"/>
        <v>0</v>
      </c>
      <c r="S28" s="136">
        <f t="shared" si="2"/>
        <v>0</v>
      </c>
      <c r="T28" s="136">
        <f t="shared" si="3"/>
        <v>0</v>
      </c>
      <c r="U28" s="46">
        <f t="shared" si="4"/>
        <v>0</v>
      </c>
      <c r="X28" s="114" t="str">
        <f>Uebersetzung!D17</f>
        <v>Impianti sport.</v>
      </c>
      <c r="Y28" s="115">
        <v>12</v>
      </c>
    </row>
    <row r="29" spans="1:25" ht="21.95" customHeight="1" x14ac:dyDescent="0.2">
      <c r="A29" s="3" t="s">
        <v>59</v>
      </c>
      <c r="B29" s="146"/>
      <c r="C29" s="147"/>
      <c r="D29" s="148"/>
      <c r="E29" s="58"/>
      <c r="F29" s="59"/>
      <c r="G29" s="60"/>
      <c r="H29" s="131"/>
      <c r="I29" s="60"/>
      <c r="J29" s="131"/>
      <c r="K29" s="60"/>
      <c r="L29" s="131"/>
      <c r="M29" s="180">
        <f t="shared" si="0"/>
        <v>0</v>
      </c>
      <c r="N29" s="181"/>
      <c r="R29" s="136">
        <f t="shared" si="1"/>
        <v>0</v>
      </c>
      <c r="S29" s="136">
        <f t="shared" si="2"/>
        <v>0</v>
      </c>
      <c r="T29" s="136">
        <f t="shared" si="3"/>
        <v>0</v>
      </c>
      <c r="U29" s="46">
        <f t="shared" si="4"/>
        <v>0</v>
      </c>
      <c r="X29" s="116" t="str">
        <f>Uebersetzung!D18</f>
        <v>Piscine</v>
      </c>
      <c r="Y29" s="117">
        <v>13</v>
      </c>
    </row>
    <row r="30" spans="1:25" ht="21.95" customHeight="1" x14ac:dyDescent="0.2">
      <c r="A30" s="3" t="s">
        <v>60</v>
      </c>
      <c r="B30" s="146"/>
      <c r="C30" s="147"/>
      <c r="D30" s="148"/>
      <c r="E30" s="58"/>
      <c r="F30" s="59"/>
      <c r="G30" s="60"/>
      <c r="H30" s="131"/>
      <c r="I30" s="60"/>
      <c r="J30" s="131"/>
      <c r="K30" s="60"/>
      <c r="L30" s="131"/>
      <c r="M30" s="180">
        <f t="shared" si="0"/>
        <v>0</v>
      </c>
      <c r="N30" s="181"/>
      <c r="R30" s="136">
        <f t="shared" si="1"/>
        <v>0</v>
      </c>
      <c r="S30" s="136">
        <f t="shared" si="2"/>
        <v>0</v>
      </c>
      <c r="T30" s="136">
        <f t="shared" si="3"/>
        <v>0</v>
      </c>
      <c r="U30" s="46">
        <f t="shared" si="4"/>
        <v>0</v>
      </c>
    </row>
    <row r="31" spans="1:25" ht="21.95" customHeight="1" x14ac:dyDescent="0.2">
      <c r="A31" s="3" t="s">
        <v>61</v>
      </c>
      <c r="B31" s="156"/>
      <c r="C31" s="157"/>
      <c r="D31" s="158"/>
      <c r="E31" s="61"/>
      <c r="F31" s="62"/>
      <c r="G31" s="63"/>
      <c r="H31" s="132"/>
      <c r="I31" s="63"/>
      <c r="J31" s="132"/>
      <c r="K31" s="63"/>
      <c r="L31" s="132"/>
      <c r="M31" s="192">
        <f t="shared" si="0"/>
        <v>0</v>
      </c>
      <c r="N31" s="193"/>
      <c r="R31" s="137">
        <f t="shared" si="1"/>
        <v>0</v>
      </c>
      <c r="S31" s="137">
        <f t="shared" si="2"/>
        <v>0</v>
      </c>
      <c r="T31" s="137">
        <f t="shared" si="3"/>
        <v>0</v>
      </c>
      <c r="U31" s="47">
        <f t="shared" si="4"/>
        <v>0</v>
      </c>
    </row>
    <row r="32" spans="1:25" ht="21.95" customHeight="1" thickBot="1" x14ac:dyDescent="0.25">
      <c r="A32" s="3" t="s">
        <v>62</v>
      </c>
      <c r="B32" s="159" t="str">
        <f>Uebersetzung!D42</f>
        <v>somma di controllo</v>
      </c>
      <c r="C32" s="159"/>
      <c r="D32" s="159"/>
      <c r="E32" s="123">
        <f>SUM(E17:E31)</f>
        <v>0</v>
      </c>
      <c r="F32" s="12"/>
      <c r="G32" s="123">
        <f>SUM(G17:G31)</f>
        <v>0</v>
      </c>
      <c r="H32" s="12"/>
      <c r="I32" s="123">
        <f>SUM(I17:I31)</f>
        <v>0</v>
      </c>
      <c r="J32" s="12"/>
      <c r="K32" s="123">
        <f>SUM(K17:K31)</f>
        <v>0</v>
      </c>
      <c r="L32" s="36" t="str">
        <f>Uebersetzung!D43</f>
        <v>totale:</v>
      </c>
      <c r="M32" s="162">
        <f>E32+G32+I32+K32</f>
        <v>0</v>
      </c>
      <c r="N32" s="163"/>
      <c r="Q32" s="48" t="s">
        <v>38</v>
      </c>
      <c r="R32" s="134">
        <f>SUM(R17:R31)</f>
        <v>0</v>
      </c>
      <c r="S32" s="134">
        <f>SUM(S17:S31)</f>
        <v>0</v>
      </c>
      <c r="T32" s="134">
        <f>SUM(T17:T31)</f>
        <v>0</v>
      </c>
      <c r="U32" s="134">
        <f>SUM(U17:U31)</f>
        <v>0</v>
      </c>
      <c r="V32" s="50">
        <f>SUM(R32:U32)</f>
        <v>0</v>
      </c>
    </row>
    <row r="33" spans="1:15" ht="13.5" thickTop="1" x14ac:dyDescent="0.2">
      <c r="B33" s="9"/>
      <c r="C33" s="10"/>
      <c r="D33" s="10"/>
      <c r="E33" s="11"/>
      <c r="F33" s="11"/>
      <c r="G33" s="11"/>
      <c r="H33" s="11"/>
      <c r="I33" s="11"/>
      <c r="J33" s="11"/>
      <c r="K33" s="11"/>
      <c r="L33" s="11"/>
      <c r="M33" s="11"/>
    </row>
    <row r="34" spans="1:15" x14ac:dyDescent="0.2">
      <c r="B34" s="12"/>
      <c r="C34" s="13"/>
      <c r="D34" s="13"/>
      <c r="E34" s="14"/>
      <c r="F34" s="14"/>
      <c r="G34" s="14"/>
      <c r="H34" s="14"/>
      <c r="I34" s="14"/>
      <c r="J34" s="14"/>
      <c r="K34" s="14"/>
      <c r="L34" s="14"/>
      <c r="M34" s="14"/>
    </row>
    <row r="35" spans="1:15" ht="18" customHeight="1" x14ac:dyDescent="0.2">
      <c r="B35" s="16" t="str">
        <f>Uebersetzung!D29</f>
        <v>Zone</v>
      </c>
      <c r="C35" s="17"/>
      <c r="D35" s="17"/>
      <c r="E35" s="142">
        <v>1</v>
      </c>
      <c r="F35" s="143"/>
      <c r="G35" s="142">
        <v>2</v>
      </c>
      <c r="H35" s="143"/>
      <c r="I35" s="142">
        <v>3</v>
      </c>
      <c r="J35" s="143"/>
      <c r="K35" s="142">
        <v>4</v>
      </c>
      <c r="L35" s="143"/>
      <c r="M35" s="142" t="str">
        <f>Uebersetzung!D44</f>
        <v>Totale:</v>
      </c>
      <c r="N35" s="143"/>
    </row>
    <row r="36" spans="1:15" ht="18" customHeight="1" x14ac:dyDescent="0.25">
      <c r="A36" s="3" t="s">
        <v>63</v>
      </c>
      <c r="B36" s="25" t="str">
        <f>Uebersetzung!D27</f>
        <v>Fabb. di calore corretto</v>
      </c>
      <c r="C36" s="26" t="s">
        <v>36</v>
      </c>
      <c r="D36" s="129" t="str">
        <f>D12</f>
        <v>kWh/m2</v>
      </c>
      <c r="E36" s="164" t="str">
        <f>IF(R32&gt;0,E12*E11/R32,"")</f>
        <v/>
      </c>
      <c r="F36" s="165"/>
      <c r="G36" s="164" t="str">
        <f>IF(S32&gt;0,G12*G11/S32,"")</f>
        <v/>
      </c>
      <c r="H36" s="165"/>
      <c r="I36" s="164" t="str">
        <f>IF(T32&gt;0,I12*I11/T32,"")</f>
        <v/>
      </c>
      <c r="J36" s="165"/>
      <c r="K36" s="164" t="str">
        <f>IF(U32&gt;0,K12*K11/U32,"")</f>
        <v/>
      </c>
      <c r="L36" s="165"/>
      <c r="M36" s="160" t="str">
        <f>IF(V32&gt;0,M12*M11/V32,"")</f>
        <v/>
      </c>
      <c r="N36" s="161"/>
      <c r="O36" s="2"/>
    </row>
    <row r="37" spans="1:15" ht="18" customHeight="1" x14ac:dyDescent="0.2"/>
    <row r="38" spans="1:15" ht="8.4499999999999993" customHeight="1" x14ac:dyDescent="0.2"/>
    <row r="39" spans="1:15" ht="18" customHeight="1" x14ac:dyDescent="0.2">
      <c r="B39" s="121" t="str">
        <f>Uebersetzung!D38</f>
        <v>Istruzioni</v>
      </c>
      <c r="C39" s="4"/>
      <c r="D39" s="4"/>
      <c r="E39" s="4"/>
      <c r="F39" s="4"/>
      <c r="G39" s="4"/>
      <c r="H39" s="4"/>
      <c r="I39" s="4"/>
      <c r="J39" s="4"/>
      <c r="K39" s="4"/>
      <c r="L39" s="4"/>
      <c r="M39" s="4"/>
      <c r="N39" s="51"/>
    </row>
    <row r="40" spans="1:15" ht="78" customHeight="1" x14ac:dyDescent="0.2">
      <c r="B40" s="139" t="str">
        <f>Uebersetzung!D39</f>
        <v>Il fabbisogno effettivo di riscaldamento Qh,eff può essere corretto per le categorie di edifici SIA III - XII per la verifica Minergie con l'altezza dei piani a 3 m di altezza standard dei locali, a condizione che ciò non sia già stato fatto nel programma di verifica energetica SIA 380/1. Non è consentita una correzione con l'altezza media dei piani; ogni area parziale deve essere inserita singolarmente con la corrispondente altezza dei piani. Il fabbisogno termico corretto Qh,korr di questo foglio di calcolo deve essere utilizzato nel certificato Minergie come fabbisogno termico effettivo Qh,eff per ogni zona.</v>
      </c>
      <c r="C40" s="139"/>
      <c r="D40" s="139"/>
      <c r="E40" s="139"/>
      <c r="F40" s="139"/>
      <c r="G40" s="139"/>
      <c r="H40" s="139"/>
      <c r="I40" s="139"/>
      <c r="J40" s="139"/>
      <c r="K40" s="139"/>
      <c r="L40" s="139"/>
      <c r="M40" s="139"/>
      <c r="N40" s="139"/>
    </row>
    <row r="41" spans="1:15" ht="18" customHeight="1" x14ac:dyDescent="0.2">
      <c r="A41" s="15"/>
      <c r="B41" s="122">
        <f>Uebersetzung!D40</f>
        <v>0</v>
      </c>
    </row>
    <row r="42" spans="1:15" ht="18" customHeight="1" x14ac:dyDescent="0.2">
      <c r="B42" s="121" t="str">
        <f>Uebersetzung!D41</f>
        <v>L'utilizzo di questo calcolo è facoltativo</v>
      </c>
    </row>
    <row r="45" spans="1:15" x14ac:dyDescent="0.2">
      <c r="B45" s="5"/>
      <c r="C45" s="7"/>
      <c r="O45" s="11"/>
    </row>
    <row r="46" spans="1:15" x14ac:dyDescent="0.2">
      <c r="B46" s="5"/>
      <c r="C46" s="7"/>
      <c r="O46" s="14"/>
    </row>
    <row r="47" spans="1:15" x14ac:dyDescent="0.2">
      <c r="O47" s="14"/>
    </row>
    <row r="48" spans="1:15" x14ac:dyDescent="0.2">
      <c r="O48" s="14"/>
    </row>
    <row r="49" spans="2:15" x14ac:dyDescent="0.2">
      <c r="O49" s="14"/>
    </row>
    <row r="50" spans="2:15" x14ac:dyDescent="0.2">
      <c r="B50" s="5"/>
      <c r="C50" s="7"/>
    </row>
    <row r="52" spans="2:15" x14ac:dyDescent="0.2">
      <c r="B52" s="5"/>
      <c r="C52" s="7"/>
    </row>
    <row r="53" spans="2:15" x14ac:dyDescent="0.2">
      <c r="B53" s="5"/>
      <c r="C53" s="7"/>
    </row>
    <row r="54" spans="2:15" x14ac:dyDescent="0.2">
      <c r="B54" s="5"/>
      <c r="C54" s="7"/>
    </row>
    <row r="55" spans="2:15" x14ac:dyDescent="0.2">
      <c r="B55" s="5"/>
      <c r="C55" s="7"/>
    </row>
    <row r="58" spans="2:15" x14ac:dyDescent="0.2">
      <c r="B58" s="5"/>
      <c r="C58" s="7"/>
    </row>
    <row r="59" spans="2:15" x14ac:dyDescent="0.2">
      <c r="B59" s="5"/>
      <c r="C59" s="7"/>
    </row>
    <row r="61" spans="2:15" x14ac:dyDescent="0.2">
      <c r="B61" s="5"/>
      <c r="C61" s="7"/>
    </row>
    <row r="62" spans="2:15" x14ac:dyDescent="0.2">
      <c r="B62" s="5"/>
      <c r="C62" s="7"/>
    </row>
    <row r="63" spans="2:15" x14ac:dyDescent="0.2">
      <c r="B63" s="5"/>
      <c r="C63" s="7"/>
    </row>
    <row r="66" spans="2:3" x14ac:dyDescent="0.2">
      <c r="B66" s="5"/>
      <c r="C66" s="7"/>
    </row>
    <row r="68" spans="2:3" x14ac:dyDescent="0.2">
      <c r="B68" s="5"/>
      <c r="C68" s="7"/>
    </row>
    <row r="69" spans="2:3" x14ac:dyDescent="0.2">
      <c r="C69" s="7"/>
    </row>
    <row r="71" spans="2:3" x14ac:dyDescent="0.2">
      <c r="B71" s="5"/>
      <c r="C71" s="7"/>
    </row>
    <row r="72" spans="2:3" x14ac:dyDescent="0.2">
      <c r="C72" s="7"/>
    </row>
    <row r="74" spans="2:3" x14ac:dyDescent="0.2">
      <c r="B74" s="5"/>
      <c r="C74" s="7"/>
    </row>
    <row r="75" spans="2:3" x14ac:dyDescent="0.2">
      <c r="C75" s="7"/>
    </row>
  </sheetData>
  <sheetProtection algorithmName="SHA-512" hashValue="QzsinwZrF5ZR2Q9STUBBRDaf8WCNqZdbbb4U5iaT952HPR8xMyirWPdmRw5xS3oT0NErF+xl0cxRVYiAQjlPhA==" saltValue="WAeb8/aEJUO6Xmn/6GFQPQ==" spinCount="100000" sheet="1" objects="1" scenarios="1"/>
  <mergeCells count="78">
    <mergeCell ref="M31:N31"/>
    <mergeCell ref="M30:N30"/>
    <mergeCell ref="M16:N16"/>
    <mergeCell ref="M21:N21"/>
    <mergeCell ref="M22:N22"/>
    <mergeCell ref="M23:N23"/>
    <mergeCell ref="M24:N24"/>
    <mergeCell ref="M25:N25"/>
    <mergeCell ref="M26:N26"/>
    <mergeCell ref="M20:N20"/>
    <mergeCell ref="E11:F11"/>
    <mergeCell ref="C7:N7"/>
    <mergeCell ref="M27:N27"/>
    <mergeCell ref="M28:N28"/>
    <mergeCell ref="M29:N29"/>
    <mergeCell ref="B20:D20"/>
    <mergeCell ref="B21:D21"/>
    <mergeCell ref="B22:D22"/>
    <mergeCell ref="M12:N12"/>
    <mergeCell ref="M11:N11"/>
    <mergeCell ref="M9:N9"/>
    <mergeCell ref="M14:N14"/>
    <mergeCell ref="M17:N17"/>
    <mergeCell ref="M18:N18"/>
    <mergeCell ref="M19:N19"/>
    <mergeCell ref="M15:N15"/>
    <mergeCell ref="B19:D19"/>
    <mergeCell ref="G2:K2"/>
    <mergeCell ref="E3:F3"/>
    <mergeCell ref="G4:K4"/>
    <mergeCell ref="G3:N3"/>
    <mergeCell ref="X16:Y16"/>
    <mergeCell ref="J6:K6"/>
    <mergeCell ref="I12:J12"/>
    <mergeCell ref="K12:L12"/>
    <mergeCell ref="E10:F10"/>
    <mergeCell ref="E9:F9"/>
    <mergeCell ref="E14:F14"/>
    <mergeCell ref="G14:H14"/>
    <mergeCell ref="K11:L11"/>
    <mergeCell ref="I10:J10"/>
    <mergeCell ref="C6:G6"/>
    <mergeCell ref="L6:M6"/>
    <mergeCell ref="M36:N36"/>
    <mergeCell ref="M32:N32"/>
    <mergeCell ref="E35:F35"/>
    <mergeCell ref="G35:H35"/>
    <mergeCell ref="I35:J35"/>
    <mergeCell ref="K35:L35"/>
    <mergeCell ref="E36:F36"/>
    <mergeCell ref="G36:H36"/>
    <mergeCell ref="I36:J36"/>
    <mergeCell ref="K36:L36"/>
    <mergeCell ref="M35:N35"/>
    <mergeCell ref="B31:D31"/>
    <mergeCell ref="B32:D32"/>
    <mergeCell ref="B25:D25"/>
    <mergeCell ref="B26:D26"/>
    <mergeCell ref="B27:D27"/>
    <mergeCell ref="B28:D28"/>
    <mergeCell ref="B29:D29"/>
    <mergeCell ref="B30:D30"/>
    <mergeCell ref="B40:N40"/>
    <mergeCell ref="K10:L10"/>
    <mergeCell ref="G9:H9"/>
    <mergeCell ref="I14:J14"/>
    <mergeCell ref="K14:L14"/>
    <mergeCell ref="G11:H11"/>
    <mergeCell ref="G10:H10"/>
    <mergeCell ref="I9:J9"/>
    <mergeCell ref="K9:L9"/>
    <mergeCell ref="I11:J11"/>
    <mergeCell ref="B23:D23"/>
    <mergeCell ref="B24:D24"/>
    <mergeCell ref="E12:F12"/>
    <mergeCell ref="G12:H12"/>
    <mergeCell ref="B17:D17"/>
    <mergeCell ref="B18:D18"/>
  </mergeCells>
  <phoneticPr fontId="0" type="noConversion"/>
  <conditionalFormatting sqref="E11 E32">
    <cfRule type="expression" dxfId="16" priority="9" stopIfTrue="1">
      <formula>ABS($E$11-$E$32)&gt;0.2</formula>
    </cfRule>
  </conditionalFormatting>
  <conditionalFormatting sqref="E11">
    <cfRule type="expression" dxfId="15" priority="10" stopIfTrue="1">
      <formula>ABS(E32-E11)&gt;2</formula>
    </cfRule>
  </conditionalFormatting>
  <conditionalFormatting sqref="E36:L36">
    <cfRule type="expression" dxfId="14" priority="17" stopIfTrue="1">
      <formula>ABS(E32-E11)&gt;2</formula>
    </cfRule>
  </conditionalFormatting>
  <conditionalFormatting sqref="G11">
    <cfRule type="expression" dxfId="13" priority="15" stopIfTrue="1">
      <formula>AND(ABS($G$11-$G$32)&gt;0.2,Kategorie2&gt;1)</formula>
    </cfRule>
  </conditionalFormatting>
  <conditionalFormatting sqref="G12 G17:H31">
    <cfRule type="expression" dxfId="12" priority="5" stopIfTrue="1">
      <formula>Kategorie2&gt;1</formula>
    </cfRule>
  </conditionalFormatting>
  <conditionalFormatting sqref="G32">
    <cfRule type="expression" dxfId="11" priority="3" stopIfTrue="1">
      <formula>AND(ABS($G$32-$G$11)&gt;0.2,Kategorie2&gt;1)</formula>
    </cfRule>
  </conditionalFormatting>
  <conditionalFormatting sqref="G11:H11">
    <cfRule type="expression" dxfId="10" priority="16" stopIfTrue="1">
      <formula>Kategorie2&gt;1</formula>
    </cfRule>
  </conditionalFormatting>
  <conditionalFormatting sqref="I12 I17:J31">
    <cfRule type="expression" dxfId="9" priority="6" stopIfTrue="1">
      <formula>Kategorie3&gt;1</formula>
    </cfRule>
  </conditionalFormatting>
  <conditionalFormatting sqref="I32">
    <cfRule type="expression" dxfId="8" priority="2" stopIfTrue="1">
      <formula>AND(ABS($I$32-$I$11)&gt;0.2,Kategorie3&gt;1)</formula>
    </cfRule>
  </conditionalFormatting>
  <conditionalFormatting sqref="I11:J11">
    <cfRule type="expression" dxfId="7" priority="13" stopIfTrue="1">
      <formula>AND(Kategorie3&gt;1,ABS($I$11-$I$32)&gt;0.2)</formula>
    </cfRule>
    <cfRule type="expression" dxfId="6" priority="14" stopIfTrue="1">
      <formula>Kategorie3&gt;1</formula>
    </cfRule>
  </conditionalFormatting>
  <conditionalFormatting sqref="K12 K17:L31">
    <cfRule type="expression" dxfId="5" priority="7" stopIfTrue="1">
      <formula>Kategorie4&gt;1</formula>
    </cfRule>
  </conditionalFormatting>
  <conditionalFormatting sqref="K32">
    <cfRule type="expression" dxfId="4" priority="1" stopIfTrue="1">
      <formula>AND(Kategorie4&gt;1,ABS($K$32-$K$11)&gt;0.2)</formula>
    </cfRule>
  </conditionalFormatting>
  <conditionalFormatting sqref="K11:L11">
    <cfRule type="expression" dxfId="3" priority="11" stopIfTrue="1">
      <formula>AND(Kategorie4&gt;1,ABS($K$11-$K$32)&gt;0.2)</formula>
    </cfRule>
    <cfRule type="expression" dxfId="2" priority="12" stopIfTrue="1">
      <formula>Kategorie4&gt;1</formula>
    </cfRule>
  </conditionalFormatting>
  <conditionalFormatting sqref="M11 M32:N32">
    <cfRule type="expression" dxfId="1" priority="8" stopIfTrue="1">
      <formula>ABS($M$32-$M$11)&gt;2</formula>
    </cfRule>
  </conditionalFormatting>
  <conditionalFormatting sqref="M36:N36 O37">
    <cfRule type="expression" dxfId="0" priority="20" stopIfTrue="1">
      <formula>ABS($M$32-$M$11)&gt;2</formula>
    </cfRule>
  </conditionalFormatting>
  <dataValidations count="2">
    <dataValidation type="list" allowBlank="1" showInputMessage="1" showErrorMessage="1" sqref="E10 G10 I10 K10" xr:uid="{00000000-0002-0000-0000-000000000000}">
      <formula1>Gebäudekategorie</formula1>
    </dataValidation>
    <dataValidation type="list" allowBlank="1" showInputMessage="1" showErrorMessage="1" sqref="D12" xr:uid="{00000000-0002-0000-0000-000001000000}">
      <formula1>$U$10:$U$11</formula1>
    </dataValidation>
  </dataValidations>
  <pageMargins left="0.27559055118110237" right="0.19685039370078741" top="0.51181102362204722" bottom="0.43307086614173229" header="0.43307086614173229" footer="0.27559055118110237"/>
  <pageSetup paperSize="9" scale="88" orientation="portrait" r:id="rId1"/>
  <headerFooter alignWithMargins="0">
    <oddFooter>&amp;L&amp;"Arial,Kursiv"&amp;8&amp;F / &amp;D&amp;R&amp;"Arial,Kursiv"&amp;8Verein MINERGIE</oddFooter>
  </headerFooter>
  <ignoredErrors>
    <ignoredError sqref="B3" evalError="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
  <sheetViews>
    <sheetView workbookViewId="0">
      <selection activeCell="C1" sqref="C1"/>
    </sheetView>
  </sheetViews>
  <sheetFormatPr baseColWidth="10" defaultColWidth="11.5703125" defaultRowHeight="12" x14ac:dyDescent="0.2"/>
  <cols>
    <col min="1" max="1" width="6.85546875" style="83" customWidth="1"/>
    <col min="2" max="2" width="12.7109375" style="84" customWidth="1"/>
    <col min="3" max="3" width="12.140625" style="84" customWidth="1"/>
    <col min="4" max="4" width="46.28515625" style="83" customWidth="1"/>
    <col min="5" max="5" width="51.28515625" style="91" customWidth="1"/>
    <col min="6" max="6" width="46.28515625" style="87" customWidth="1"/>
    <col min="7" max="7" width="46.28515625" style="88" customWidth="1"/>
    <col min="8" max="16384" width="11.5703125" style="70"/>
  </cols>
  <sheetData>
    <row r="1" spans="1:9" s="72" customFormat="1" ht="25.9" customHeight="1" x14ac:dyDescent="0.35">
      <c r="A1" s="65">
        <f>VLOOKUP(C1,H1:I3,2)</f>
        <v>3</v>
      </c>
      <c r="B1" s="66" t="s">
        <v>66</v>
      </c>
      <c r="C1" s="67" t="s">
        <v>74</v>
      </c>
      <c r="D1" s="66"/>
      <c r="E1" s="68" t="s">
        <v>68</v>
      </c>
      <c r="F1" s="69"/>
      <c r="G1" s="69"/>
      <c r="H1" s="70" t="str">
        <f>E3</f>
        <v>deutsch</v>
      </c>
      <c r="I1" s="71">
        <v>1</v>
      </c>
    </row>
    <row r="2" spans="1:9" ht="34.5" customHeight="1" x14ac:dyDescent="0.2">
      <c r="A2" s="73">
        <v>1</v>
      </c>
      <c r="B2" s="74">
        <v>2024</v>
      </c>
      <c r="C2" s="75">
        <v>2024.1</v>
      </c>
      <c r="D2" s="76" t="s">
        <v>69</v>
      </c>
      <c r="E2" s="70"/>
      <c r="F2" s="69"/>
      <c r="G2" s="69"/>
      <c r="H2" s="70" t="str">
        <f>F3</f>
        <v>französisch</v>
      </c>
      <c r="I2" s="71">
        <v>2</v>
      </c>
    </row>
    <row r="3" spans="1:9" s="82" customFormat="1" ht="25.9" customHeight="1" x14ac:dyDescent="0.25">
      <c r="A3" s="77"/>
      <c r="B3" s="78" t="s">
        <v>70</v>
      </c>
      <c r="C3" s="78" t="s">
        <v>71</v>
      </c>
      <c r="D3" s="77" t="s">
        <v>72</v>
      </c>
      <c r="E3" s="79" t="s">
        <v>67</v>
      </c>
      <c r="F3" s="80" t="s">
        <v>73</v>
      </c>
      <c r="G3" s="81" t="s">
        <v>74</v>
      </c>
      <c r="H3" s="70" t="str">
        <f>G3</f>
        <v>italienisch</v>
      </c>
      <c r="I3" s="71">
        <v>3</v>
      </c>
    </row>
    <row r="4" spans="1:9" ht="25.9" customHeight="1" x14ac:dyDescent="0.2">
      <c r="A4" s="83">
        <v>1</v>
      </c>
      <c r="D4" s="85" t="str">
        <f>INDEX($E$4:$G$47,$A4,$A$1)</f>
        <v>v2.8</v>
      </c>
      <c r="E4" s="86" t="s">
        <v>75</v>
      </c>
      <c r="F4" s="87" t="str">
        <f>E4</f>
        <v>v2.8</v>
      </c>
      <c r="G4" s="88" t="str">
        <f>E4</f>
        <v>v2.8</v>
      </c>
      <c r="H4" s="89">
        <f>IF(C2="",B2&amp;"."&amp;A2,C2)</f>
        <v>2024.1</v>
      </c>
    </row>
    <row r="5" spans="1:9" ht="25.9" customHeight="1" x14ac:dyDescent="0.2">
      <c r="A5" s="83">
        <v>2</v>
      </c>
      <c r="D5" s="85" t="str">
        <f t="shared" ref="D5:D40" si="0">INDEX($E$4:$G$96,$A5,$A$1)</f>
        <v>Formulario MINERGIE 2024.1</v>
      </c>
      <c r="E5" s="90" t="str">
        <f>"Nachweisformular Version "&amp;$H$4&amp;""</f>
        <v>Nachweisformular Version 2024.1</v>
      </c>
      <c r="F5" s="87" t="str">
        <f>"Formulaire "&amp;$H$4&amp;""</f>
        <v>Formulaire 2024.1</v>
      </c>
      <c r="G5" s="88" t="str">
        <f>"Formulario MINERGIE "&amp;$H$4&amp;""</f>
        <v>Formulario MINERGIE 2024.1</v>
      </c>
    </row>
    <row r="6" spans="1:9" ht="25.9" customHeight="1" x14ac:dyDescent="0.2">
      <c r="A6" s="83">
        <v>3</v>
      </c>
      <c r="D6" s="85" t="str">
        <f t="shared" si="0"/>
        <v>Calcolo della correzione dell‘altezza</v>
      </c>
      <c r="E6" s="91" t="s">
        <v>65</v>
      </c>
      <c r="F6" s="87" t="s">
        <v>155</v>
      </c>
      <c r="G6" s="88" t="s">
        <v>154</v>
      </c>
    </row>
    <row r="7" spans="1:9" ht="25.9" customHeight="1" x14ac:dyDescent="0.2">
      <c r="A7" s="83">
        <v>4</v>
      </c>
      <c r="D7" s="85" t="str">
        <f t="shared" si="0"/>
        <v>Ab. plurif.</v>
      </c>
      <c r="E7" s="91" t="s">
        <v>2</v>
      </c>
      <c r="F7" s="87" t="s">
        <v>103</v>
      </c>
      <c r="G7" s="88" t="s">
        <v>104</v>
      </c>
    </row>
    <row r="8" spans="1:9" ht="25.9" customHeight="1" x14ac:dyDescent="0.2">
      <c r="A8" s="83">
        <v>5</v>
      </c>
      <c r="D8" s="85" t="str">
        <f t="shared" si="0"/>
        <v>Ab. monof.</v>
      </c>
      <c r="E8" s="91" t="s">
        <v>3</v>
      </c>
      <c r="F8" s="87" t="s">
        <v>105</v>
      </c>
      <c r="G8" s="88" t="s">
        <v>106</v>
      </c>
    </row>
    <row r="9" spans="1:9" ht="25.9" customHeight="1" x14ac:dyDescent="0.2">
      <c r="A9" s="83">
        <v>6</v>
      </c>
      <c r="D9" s="85" t="str">
        <f t="shared" si="0"/>
        <v>Amministraz.</v>
      </c>
      <c r="E9" s="91" t="s">
        <v>19</v>
      </c>
      <c r="F9" s="87" t="s">
        <v>107</v>
      </c>
      <c r="G9" s="88" t="s">
        <v>108</v>
      </c>
    </row>
    <row r="10" spans="1:9" ht="26.1" customHeight="1" x14ac:dyDescent="0.2">
      <c r="A10" s="83">
        <v>7</v>
      </c>
      <c r="D10" s="85" t="str">
        <f t="shared" si="0"/>
        <v>Scuole</v>
      </c>
      <c r="E10" s="91" t="s">
        <v>4</v>
      </c>
      <c r="F10" s="87" t="s">
        <v>109</v>
      </c>
      <c r="G10" s="88" t="s">
        <v>110</v>
      </c>
    </row>
    <row r="11" spans="1:9" ht="26.1" customHeight="1" x14ac:dyDescent="0.2">
      <c r="A11" s="83">
        <v>8</v>
      </c>
      <c r="D11" s="85" t="str">
        <f t="shared" si="0"/>
        <v>Negozi</v>
      </c>
      <c r="E11" s="91" t="s">
        <v>5</v>
      </c>
      <c r="F11" s="87" t="s">
        <v>111</v>
      </c>
      <c r="G11" s="88" t="s">
        <v>112</v>
      </c>
    </row>
    <row r="12" spans="1:9" ht="26.1" customHeight="1" x14ac:dyDescent="0.2">
      <c r="A12" s="83">
        <v>9</v>
      </c>
      <c r="D12" s="85" t="str">
        <f t="shared" si="0"/>
        <v>Ristoranti</v>
      </c>
      <c r="E12" s="92" t="s">
        <v>20</v>
      </c>
      <c r="F12" s="93" t="s">
        <v>20</v>
      </c>
      <c r="G12" s="88" t="s">
        <v>113</v>
      </c>
    </row>
    <row r="13" spans="1:9" ht="26.1" customHeight="1" x14ac:dyDescent="0.2">
      <c r="A13" s="83">
        <v>10</v>
      </c>
      <c r="D13" s="85" t="str">
        <f t="shared" si="0"/>
        <v>Locali pubblici</v>
      </c>
      <c r="E13" s="91" t="s">
        <v>114</v>
      </c>
      <c r="F13" s="87" t="s">
        <v>115</v>
      </c>
      <c r="G13" s="88" t="s">
        <v>116</v>
      </c>
    </row>
    <row r="14" spans="1:9" ht="26.1" customHeight="1" x14ac:dyDescent="0.2">
      <c r="A14" s="83">
        <v>11</v>
      </c>
      <c r="D14" s="85" t="str">
        <f t="shared" si="0"/>
        <v>Ospedali</v>
      </c>
      <c r="E14" s="91" t="s">
        <v>6</v>
      </c>
      <c r="F14" s="87" t="s">
        <v>117</v>
      </c>
      <c r="G14" s="88" t="s">
        <v>118</v>
      </c>
    </row>
    <row r="15" spans="1:9" ht="26.1" customHeight="1" x14ac:dyDescent="0.2">
      <c r="A15" s="83">
        <v>12</v>
      </c>
      <c r="D15" s="85" t="str">
        <f t="shared" si="0"/>
        <v>Industrie</v>
      </c>
      <c r="E15" s="91" t="s">
        <v>7</v>
      </c>
      <c r="F15" s="87" t="s">
        <v>7</v>
      </c>
      <c r="G15" s="88" t="s">
        <v>7</v>
      </c>
    </row>
    <row r="16" spans="1:9" s="69" customFormat="1" ht="26.1" customHeight="1" x14ac:dyDescent="0.2">
      <c r="A16" s="83">
        <v>13</v>
      </c>
      <c r="B16" s="84"/>
      <c r="C16" s="84"/>
      <c r="D16" s="85" t="str">
        <f t="shared" si="0"/>
        <v>Magazzini</v>
      </c>
      <c r="E16" s="94" t="s">
        <v>8</v>
      </c>
      <c r="F16" s="95" t="s">
        <v>119</v>
      </c>
      <c r="G16" s="96" t="s">
        <v>120</v>
      </c>
    </row>
    <row r="17" spans="1:7" ht="26.1" customHeight="1" x14ac:dyDescent="0.2">
      <c r="A17" s="83">
        <v>14</v>
      </c>
      <c r="D17" s="85" t="str">
        <f t="shared" si="0"/>
        <v>Impianti sport.</v>
      </c>
      <c r="E17" s="91" t="s">
        <v>9</v>
      </c>
      <c r="F17" s="87" t="s">
        <v>121</v>
      </c>
      <c r="G17" s="88" t="s">
        <v>122</v>
      </c>
    </row>
    <row r="18" spans="1:7" ht="26.1" customHeight="1" x14ac:dyDescent="0.2">
      <c r="A18" s="83">
        <v>15</v>
      </c>
      <c r="D18" s="85" t="str">
        <f t="shared" si="0"/>
        <v>Piscine</v>
      </c>
      <c r="E18" s="91" t="s">
        <v>21</v>
      </c>
      <c r="F18" s="87" t="s">
        <v>123</v>
      </c>
      <c r="G18" s="88" t="s">
        <v>124</v>
      </c>
    </row>
    <row r="19" spans="1:7" ht="26.1" customHeight="1" x14ac:dyDescent="0.2">
      <c r="A19" s="83">
        <v>16</v>
      </c>
      <c r="D19" s="85" t="str">
        <f t="shared" si="0"/>
        <v>Categoria d'edificio</v>
      </c>
      <c r="E19" s="91" t="s">
        <v>14</v>
      </c>
      <c r="F19" s="87" t="s">
        <v>87</v>
      </c>
      <c r="G19" s="88" t="s">
        <v>88</v>
      </c>
    </row>
    <row r="20" spans="1:7" ht="26.1" customHeight="1" x14ac:dyDescent="0.2">
      <c r="A20" s="83">
        <v>17</v>
      </c>
      <c r="D20" s="85" t="str">
        <f t="shared" si="0"/>
        <v>Superficie di riferimento energetico AE</v>
      </c>
      <c r="E20" s="91" t="s">
        <v>92</v>
      </c>
      <c r="F20" s="87" t="s">
        <v>93</v>
      </c>
      <c r="G20" s="88" t="s">
        <v>94</v>
      </c>
    </row>
    <row r="21" spans="1:7" ht="26.1" customHeight="1" x14ac:dyDescent="0.2">
      <c r="A21" s="83">
        <v>18</v>
      </c>
      <c r="D21" s="85" t="str">
        <f t="shared" si="0"/>
        <v>Nome del progetto:</v>
      </c>
      <c r="E21" s="91" t="s">
        <v>126</v>
      </c>
      <c r="F21" s="87" t="s">
        <v>127</v>
      </c>
      <c r="G21" s="88" t="s">
        <v>128</v>
      </c>
    </row>
    <row r="22" spans="1:7" ht="26.1" customHeight="1" x14ac:dyDescent="0.2">
      <c r="A22" s="83">
        <v>19</v>
      </c>
      <c r="D22" s="85" t="str">
        <f t="shared" si="0"/>
        <v>Part. n.:</v>
      </c>
      <c r="E22" s="91" t="s">
        <v>76</v>
      </c>
      <c r="F22" s="87" t="s">
        <v>77</v>
      </c>
      <c r="G22" s="88" t="s">
        <v>78</v>
      </c>
    </row>
    <row r="23" spans="1:7" ht="26.1" customHeight="1" x14ac:dyDescent="0.2">
      <c r="A23" s="83">
        <v>20</v>
      </c>
      <c r="D23" s="85" t="str">
        <f t="shared" si="0"/>
        <v xml:space="preserve">n. MOP: </v>
      </c>
      <c r="E23" s="91" t="s">
        <v>129</v>
      </c>
      <c r="F23" s="87" t="s">
        <v>130</v>
      </c>
      <c r="G23" s="88" t="s">
        <v>131</v>
      </c>
    </row>
    <row r="24" spans="1:7" ht="26.1" customHeight="1" x14ac:dyDescent="0.2">
      <c r="A24" s="83">
        <v>21</v>
      </c>
      <c r="D24" s="85" t="str">
        <f t="shared" si="0"/>
        <v>Indirizzo dell'edificio</v>
      </c>
      <c r="E24" s="91" t="s">
        <v>132</v>
      </c>
      <c r="F24" s="87" t="s">
        <v>133</v>
      </c>
      <c r="G24" s="88" t="s">
        <v>134</v>
      </c>
    </row>
    <row r="25" spans="1:7" ht="26.1" customHeight="1" x14ac:dyDescent="0.2">
      <c r="A25" s="83">
        <v>22</v>
      </c>
      <c r="D25" s="85" t="str">
        <f t="shared" si="0"/>
        <v>si</v>
      </c>
      <c r="E25" s="91" t="s">
        <v>79</v>
      </c>
      <c r="F25" s="87" t="s">
        <v>80</v>
      </c>
      <c r="G25" s="88" t="s">
        <v>81</v>
      </c>
    </row>
    <row r="26" spans="1:7" ht="26.1" customHeight="1" x14ac:dyDescent="0.2">
      <c r="A26" s="83">
        <v>23</v>
      </c>
      <c r="D26" s="85" t="str">
        <f t="shared" si="0"/>
        <v>no</v>
      </c>
      <c r="E26" s="97" t="s">
        <v>82</v>
      </c>
      <c r="F26" s="98" t="s">
        <v>83</v>
      </c>
      <c r="G26" s="88" t="s">
        <v>84</v>
      </c>
    </row>
    <row r="27" spans="1:7" ht="26.1" customHeight="1" x14ac:dyDescent="0.2">
      <c r="A27" s="83">
        <v>24</v>
      </c>
      <c r="D27" s="85" t="str">
        <f t="shared" si="0"/>
        <v>Fabb. di calore corretto</v>
      </c>
      <c r="E27" s="91" t="s">
        <v>35</v>
      </c>
      <c r="F27" s="87" t="s">
        <v>144</v>
      </c>
      <c r="G27" s="88" t="s">
        <v>143</v>
      </c>
    </row>
    <row r="28" spans="1:7" ht="26.1" customHeight="1" x14ac:dyDescent="0.2">
      <c r="A28" s="83">
        <v>25</v>
      </c>
      <c r="D28" s="85" t="str">
        <f t="shared" si="0"/>
        <v>Fabb. calore effettivo per il risc.</v>
      </c>
      <c r="E28" s="91" t="s">
        <v>137</v>
      </c>
      <c r="F28" s="87" t="s">
        <v>138</v>
      </c>
      <c r="G28" s="88" t="s">
        <v>139</v>
      </c>
    </row>
    <row r="29" spans="1:7" ht="26.1" customHeight="1" x14ac:dyDescent="0.2">
      <c r="A29" s="83">
        <v>26</v>
      </c>
      <c r="D29" s="85" t="str">
        <f t="shared" si="0"/>
        <v>Zone</v>
      </c>
      <c r="E29" s="91" t="s">
        <v>22</v>
      </c>
      <c r="F29" s="87" t="s">
        <v>22</v>
      </c>
      <c r="G29" s="88" t="s">
        <v>22</v>
      </c>
    </row>
    <row r="30" spans="1:7" ht="26.1" customHeight="1" x14ac:dyDescent="0.2">
      <c r="A30" s="83">
        <v>27</v>
      </c>
      <c r="D30" s="85" t="str">
        <f t="shared" si="0"/>
        <v>Somma</v>
      </c>
      <c r="E30" s="91" t="s">
        <v>23</v>
      </c>
      <c r="F30" s="87" t="s">
        <v>85</v>
      </c>
      <c r="G30" s="88" t="s">
        <v>86</v>
      </c>
    </row>
    <row r="31" spans="1:7" ht="26.1" customHeight="1" x14ac:dyDescent="0.2">
      <c r="A31" s="83">
        <v>28</v>
      </c>
      <c r="D31" s="85" t="str">
        <f t="shared" si="0"/>
        <v>Categoria d'edificio</v>
      </c>
      <c r="E31" s="91" t="s">
        <v>14</v>
      </c>
      <c r="F31" s="87" t="s">
        <v>87</v>
      </c>
      <c r="G31" s="88" t="s">
        <v>88</v>
      </c>
    </row>
    <row r="32" spans="1:7" ht="26.1" customHeight="1" x14ac:dyDescent="0.2">
      <c r="A32" s="83">
        <v>29</v>
      </c>
      <c r="D32" s="85" t="str">
        <f t="shared" si="0"/>
        <v>Con acqua calda?</v>
      </c>
      <c r="E32" s="91" t="s">
        <v>89</v>
      </c>
      <c r="F32" s="87" t="s">
        <v>90</v>
      </c>
      <c r="G32" s="88" t="s">
        <v>91</v>
      </c>
    </row>
    <row r="33" spans="1:7" ht="26.1" customHeight="1" x14ac:dyDescent="0.2">
      <c r="A33" s="83">
        <v>30</v>
      </c>
      <c r="D33" s="85" t="str">
        <f t="shared" si="0"/>
        <v>Superficie di riferimento energetico AE</v>
      </c>
      <c r="E33" s="91" t="s">
        <v>92</v>
      </c>
      <c r="F33" s="87" t="s">
        <v>93</v>
      </c>
      <c r="G33" s="88" t="s">
        <v>94</v>
      </c>
    </row>
    <row r="34" spans="1:7" ht="26.1" customHeight="1" x14ac:dyDescent="0.2">
      <c r="A34" s="83">
        <v>31</v>
      </c>
      <c r="D34" s="85" t="str">
        <f t="shared" si="0"/>
        <v>Edificio nuovo</v>
      </c>
      <c r="E34" s="91" t="s">
        <v>95</v>
      </c>
      <c r="F34" s="87" t="s">
        <v>96</v>
      </c>
      <c r="G34" s="88" t="s">
        <v>97</v>
      </c>
    </row>
    <row r="35" spans="1:7" ht="26.1" customHeight="1" x14ac:dyDescent="0.2">
      <c r="A35" s="83">
        <v>32</v>
      </c>
      <c r="D35" s="85" t="str">
        <f t="shared" si="0"/>
        <v>(media)</v>
      </c>
      <c r="E35" s="91" t="s">
        <v>98</v>
      </c>
      <c r="F35" s="87" t="s">
        <v>99</v>
      </c>
      <c r="G35" s="88" t="s">
        <v>100</v>
      </c>
    </row>
    <row r="36" spans="1:7" ht="26.1" customHeight="1" x14ac:dyDescent="0.2">
      <c r="A36" s="83">
        <v>33</v>
      </c>
      <c r="D36" s="85" t="str">
        <f t="shared" si="0"/>
        <v>Edificio nuovo</v>
      </c>
      <c r="E36" s="91" t="s">
        <v>95</v>
      </c>
      <c r="F36" s="87" t="s">
        <v>96</v>
      </c>
      <c r="G36" s="88" t="s">
        <v>97</v>
      </c>
    </row>
    <row r="37" spans="1:7" ht="26.1" customHeight="1" x14ac:dyDescent="0.2">
      <c r="A37" s="83">
        <v>34</v>
      </c>
      <c r="D37" s="85" t="str">
        <f t="shared" si="0"/>
        <v>Fabb. risc. con ricambio d'aria standard</v>
      </c>
      <c r="E37" s="91" t="s">
        <v>101</v>
      </c>
      <c r="G37" s="88" t="s">
        <v>102</v>
      </c>
    </row>
    <row r="38" spans="1:7" ht="26.1" customHeight="1" x14ac:dyDescent="0.2">
      <c r="A38" s="83">
        <v>35</v>
      </c>
      <c r="D38" s="85" t="str">
        <f t="shared" si="0"/>
        <v>Istruzioni</v>
      </c>
      <c r="E38" s="91" t="s">
        <v>40</v>
      </c>
      <c r="F38" s="87" t="s">
        <v>140</v>
      </c>
      <c r="G38" s="88" t="s">
        <v>135</v>
      </c>
    </row>
    <row r="39" spans="1:7" ht="46.5" customHeight="1" x14ac:dyDescent="0.2">
      <c r="A39" s="83">
        <v>36</v>
      </c>
      <c r="D39" s="85" t="str">
        <f t="shared" si="0"/>
        <v>Il fabbisogno effettivo di riscaldamento Qh,eff può essere corretto per le categorie di edifici SIA III - XII per la verifica Minergie con l'altezza dei piani a 3 m di altezza standard dei locali, a condizione che ciò non sia già stato fatto nel programma di verifica energetica SIA 380/1. Non è consentita una correzione con l'altezza media dei piani; ogni area parziale deve essere inserita singolarmente con la corrispondente altezza dei piani. Il fabbisogno termico corretto Qh,korr di questo foglio di calcolo deve essere utilizzato nel certificato Minergie come fabbisogno termico effettivo Qh,eff per ogni zona.</v>
      </c>
      <c r="E39" s="91" t="s">
        <v>162</v>
      </c>
      <c r="F39" s="87" t="s">
        <v>164</v>
      </c>
      <c r="G39" s="88" t="s">
        <v>163</v>
      </c>
    </row>
    <row r="40" spans="1:7" ht="26.1" customHeight="1" x14ac:dyDescent="0.2">
      <c r="A40" s="83">
        <v>37</v>
      </c>
      <c r="D40" s="85">
        <f t="shared" si="0"/>
        <v>0</v>
      </c>
      <c r="E40" s="91" t="s">
        <v>1</v>
      </c>
    </row>
    <row r="41" spans="1:7" ht="26.1" customHeight="1" x14ac:dyDescent="0.2">
      <c r="A41" s="83">
        <v>38</v>
      </c>
      <c r="D41" s="85" t="str">
        <f t="shared" ref="D41:D49" si="1">INDEX($E$4:$G$96,$A41,$A$1)</f>
        <v>L'utilizzo di questo calcolo è facoltativo</v>
      </c>
      <c r="E41" s="91" t="s">
        <v>64</v>
      </c>
      <c r="F41" s="87" t="s">
        <v>141</v>
      </c>
      <c r="G41" s="88" t="s">
        <v>142</v>
      </c>
    </row>
    <row r="42" spans="1:7" ht="26.1" customHeight="1" x14ac:dyDescent="0.2">
      <c r="A42" s="83">
        <v>39</v>
      </c>
      <c r="D42" s="85" t="str">
        <f t="shared" si="1"/>
        <v>somma di controllo</v>
      </c>
      <c r="E42" s="91" t="s">
        <v>33</v>
      </c>
      <c r="F42" s="87" t="s">
        <v>146</v>
      </c>
      <c r="G42" s="88" t="s">
        <v>145</v>
      </c>
    </row>
    <row r="43" spans="1:7" ht="25.9" customHeight="1" x14ac:dyDescent="0.2">
      <c r="A43" s="83">
        <v>40</v>
      </c>
      <c r="D43" s="85" t="str">
        <f t="shared" si="1"/>
        <v>totale:</v>
      </c>
      <c r="E43" s="91" t="s">
        <v>147</v>
      </c>
      <c r="F43" s="87" t="s">
        <v>147</v>
      </c>
      <c r="G43" s="88" t="s">
        <v>148</v>
      </c>
    </row>
    <row r="44" spans="1:7" ht="25.9" customHeight="1" x14ac:dyDescent="0.2">
      <c r="A44" s="83">
        <v>41</v>
      </c>
      <c r="D44" s="85" t="str">
        <f t="shared" si="1"/>
        <v>Totale:</v>
      </c>
      <c r="E44" s="91" t="s">
        <v>39</v>
      </c>
      <c r="F44" s="87" t="s">
        <v>39</v>
      </c>
      <c r="G44" s="88" t="s">
        <v>125</v>
      </c>
    </row>
    <row r="45" spans="1:7" ht="26.1" customHeight="1" x14ac:dyDescent="0.2">
      <c r="A45" s="83">
        <v>42</v>
      </c>
      <c r="D45" s="85" t="str">
        <f t="shared" si="1"/>
        <v>Altezza edificio</v>
      </c>
      <c r="E45" s="91" t="s">
        <v>29</v>
      </c>
      <c r="F45" s="87" t="s">
        <v>149</v>
      </c>
      <c r="G45" s="88" t="s">
        <v>136</v>
      </c>
    </row>
    <row r="46" spans="1:7" ht="26.1" customHeight="1" x14ac:dyDescent="0.2">
      <c r="A46" s="83">
        <v>43</v>
      </c>
      <c r="D46" s="85" t="str">
        <f t="shared" si="1"/>
        <v>Descrrizione</v>
      </c>
      <c r="E46" s="91" t="s">
        <v>34</v>
      </c>
      <c r="F46" s="87" t="s">
        <v>150</v>
      </c>
      <c r="G46" s="88" t="s">
        <v>151</v>
      </c>
    </row>
    <row r="47" spans="1:7" ht="26.1" customHeight="1" x14ac:dyDescent="0.2">
      <c r="A47" s="83">
        <v>44</v>
      </c>
      <c r="D47" s="85" t="str">
        <f t="shared" si="1"/>
        <v>Suddivisione</v>
      </c>
      <c r="E47" s="91" t="s">
        <v>27</v>
      </c>
      <c r="F47" s="87" t="s">
        <v>152</v>
      </c>
      <c r="G47" s="88" t="s">
        <v>153</v>
      </c>
    </row>
    <row r="48" spans="1:7" ht="26.1" customHeight="1" x14ac:dyDescent="0.2">
      <c r="A48" s="83">
        <v>45</v>
      </c>
      <c r="D48" s="85" t="str">
        <f t="shared" si="1"/>
        <v>Somma errata di aree!</v>
      </c>
      <c r="E48" s="91" t="s">
        <v>156</v>
      </c>
      <c r="F48" s="87" t="s">
        <v>157</v>
      </c>
      <c r="G48" s="88" t="s">
        <v>158</v>
      </c>
    </row>
    <row r="49" spans="1:7" ht="26.1" customHeight="1" x14ac:dyDescent="0.2">
      <c r="A49" s="83">
        <v>46</v>
      </c>
      <c r="D49" s="85" t="str">
        <f t="shared" si="1"/>
        <v>Verifica relativa al progetto:</v>
      </c>
      <c r="E49" s="91" t="s">
        <v>41</v>
      </c>
      <c r="F49" s="87" t="s">
        <v>159</v>
      </c>
      <c r="G49" s="88" t="s">
        <v>160</v>
      </c>
    </row>
    <row r="50" spans="1:7" ht="26.1" customHeight="1" x14ac:dyDescent="0.2"/>
    <row r="51" spans="1:7" ht="26.1" customHeight="1" x14ac:dyDescent="0.2"/>
    <row r="52" spans="1:7" ht="26.1" customHeight="1" x14ac:dyDescent="0.2"/>
    <row r="53" spans="1:7" ht="26.1" customHeight="1" x14ac:dyDescent="0.2"/>
    <row r="54" spans="1:7" ht="26.1" customHeight="1" x14ac:dyDescent="0.2"/>
    <row r="55" spans="1:7" ht="26.1" customHeight="1" x14ac:dyDescent="0.2"/>
    <row r="56" spans="1:7" ht="26.1" customHeight="1" x14ac:dyDescent="0.2"/>
    <row r="57" spans="1:7" ht="26.1" customHeight="1" x14ac:dyDescent="0.2"/>
    <row r="58" spans="1:7" ht="26.1" customHeight="1" x14ac:dyDescent="0.2"/>
    <row r="59" spans="1:7" ht="26.1" customHeight="1" x14ac:dyDescent="0.2"/>
    <row r="60" spans="1:7" ht="26.1" customHeight="1" x14ac:dyDescent="0.2"/>
    <row r="61" spans="1:7" ht="26.1" customHeight="1" x14ac:dyDescent="0.2"/>
    <row r="62" spans="1:7" ht="26.1" customHeight="1" x14ac:dyDescent="0.2"/>
    <row r="63" spans="1:7" ht="26.1" customHeight="1" x14ac:dyDescent="0.2"/>
    <row r="64" spans="1:7" ht="26.1" customHeight="1" x14ac:dyDescent="0.2"/>
    <row r="65" ht="26.1" customHeight="1" x14ac:dyDescent="0.2"/>
    <row r="66" ht="26.1" customHeight="1" x14ac:dyDescent="0.2"/>
    <row r="67" ht="26.1" customHeight="1" x14ac:dyDescent="0.2"/>
    <row r="68" ht="26.1" customHeight="1" x14ac:dyDescent="0.2"/>
    <row r="69" ht="26.1" customHeight="1" x14ac:dyDescent="0.2"/>
    <row r="70" ht="26.1" customHeight="1" x14ac:dyDescent="0.2"/>
    <row r="71" ht="26.1" customHeight="1" x14ac:dyDescent="0.2"/>
    <row r="72" ht="26.1" customHeight="1" x14ac:dyDescent="0.2"/>
    <row r="73" ht="26.1" customHeight="1" x14ac:dyDescent="0.2"/>
    <row r="74" ht="26.1" customHeight="1" x14ac:dyDescent="0.2"/>
    <row r="75" ht="26.1" customHeight="1" x14ac:dyDescent="0.2"/>
    <row r="76" ht="26.1" customHeight="1" x14ac:dyDescent="0.2"/>
    <row r="77" ht="26.1" customHeight="1" x14ac:dyDescent="0.2"/>
    <row r="78" ht="26.1" customHeight="1" x14ac:dyDescent="0.2"/>
    <row r="79" ht="26.1" customHeight="1" x14ac:dyDescent="0.2"/>
    <row r="80" ht="26.1" customHeight="1" x14ac:dyDescent="0.2"/>
    <row r="81" ht="26.1" customHeight="1" x14ac:dyDescent="0.2"/>
    <row r="82" ht="26.1" customHeight="1" x14ac:dyDescent="0.2"/>
    <row r="83" ht="26.1" customHeight="1" x14ac:dyDescent="0.2"/>
    <row r="84" ht="26.1" customHeight="1" x14ac:dyDescent="0.2"/>
    <row r="85" ht="26.1" customHeight="1" x14ac:dyDescent="0.2"/>
    <row r="86" ht="26.1" customHeight="1" x14ac:dyDescent="0.2"/>
    <row r="87" ht="26.1" customHeight="1" x14ac:dyDescent="0.2"/>
    <row r="88" ht="26.1" customHeight="1" x14ac:dyDescent="0.2"/>
    <row r="89" ht="26.1" customHeight="1" x14ac:dyDescent="0.2"/>
    <row r="90" ht="26.1" customHeight="1" x14ac:dyDescent="0.2"/>
    <row r="91" ht="26.1" customHeight="1" x14ac:dyDescent="0.2"/>
    <row r="92" ht="26.1" customHeight="1" x14ac:dyDescent="0.2"/>
    <row r="93" ht="26.1" customHeight="1" x14ac:dyDescent="0.2"/>
    <row r="94" ht="26.1" customHeight="1" x14ac:dyDescent="0.2"/>
    <row r="95" ht="26.1" customHeight="1" x14ac:dyDescent="0.2"/>
    <row r="96" ht="26.1" customHeight="1" x14ac:dyDescent="0.2"/>
    <row r="97" ht="26.1" customHeight="1" x14ac:dyDescent="0.2"/>
    <row r="98" ht="26.1" customHeight="1" x14ac:dyDescent="0.2"/>
    <row r="99" ht="26.1" customHeight="1" x14ac:dyDescent="0.2"/>
    <row r="100" ht="26.1" customHeight="1" x14ac:dyDescent="0.2"/>
    <row r="101" ht="26.1" customHeight="1" x14ac:dyDescent="0.2"/>
    <row r="102" ht="26.1" customHeight="1" x14ac:dyDescent="0.2"/>
    <row r="103" ht="26.1" customHeight="1" x14ac:dyDescent="0.2"/>
    <row r="104" ht="26.1" customHeight="1" x14ac:dyDescent="0.2"/>
    <row r="105" ht="26.1" customHeight="1" x14ac:dyDescent="0.2"/>
    <row r="106" ht="26.1" customHeight="1" x14ac:dyDescent="0.2"/>
    <row r="107" ht="26.1" customHeight="1" x14ac:dyDescent="0.2"/>
    <row r="108" ht="26.1" customHeight="1" x14ac:dyDescent="0.2"/>
    <row r="109" ht="26.1" customHeight="1" x14ac:dyDescent="0.2"/>
    <row r="110" ht="26.1" customHeight="1" x14ac:dyDescent="0.2"/>
    <row r="111" ht="26.1" customHeight="1" x14ac:dyDescent="0.2"/>
    <row r="112" ht="26.1" customHeight="1" x14ac:dyDescent="0.2"/>
    <row r="113" ht="26.1" customHeight="1" x14ac:dyDescent="0.2"/>
    <row r="114" ht="26.1" customHeight="1" x14ac:dyDescent="0.2"/>
    <row r="115" ht="26.1" customHeight="1" x14ac:dyDescent="0.2"/>
    <row r="116" ht="26.1" customHeight="1" x14ac:dyDescent="0.2"/>
    <row r="117" ht="26.1" customHeight="1" x14ac:dyDescent="0.2"/>
    <row r="118" ht="26.1" customHeight="1" x14ac:dyDescent="0.2"/>
    <row r="119" ht="26.1" customHeight="1" x14ac:dyDescent="0.2"/>
    <row r="120" ht="26.1" customHeight="1" x14ac:dyDescent="0.2"/>
    <row r="121" ht="26.1" customHeight="1" x14ac:dyDescent="0.2"/>
    <row r="122" ht="26.1" customHeight="1" x14ac:dyDescent="0.2"/>
    <row r="123" ht="26.1" customHeight="1" x14ac:dyDescent="0.2"/>
    <row r="124" ht="26.1" customHeight="1" x14ac:dyDescent="0.2"/>
    <row r="125" ht="26.1" customHeight="1" x14ac:dyDescent="0.2"/>
    <row r="126" ht="26.1" customHeight="1" x14ac:dyDescent="0.2"/>
    <row r="127" ht="26.1" customHeight="1" x14ac:dyDescent="0.2"/>
    <row r="128" ht="26.1" customHeight="1" x14ac:dyDescent="0.2"/>
    <row r="129" ht="26.1" customHeight="1" x14ac:dyDescent="0.2"/>
    <row r="130" ht="26.1" customHeight="1" x14ac:dyDescent="0.2"/>
    <row r="131" ht="26.1" customHeight="1" x14ac:dyDescent="0.2"/>
    <row r="132" ht="26.1" customHeight="1" x14ac:dyDescent="0.2"/>
    <row r="133" ht="26.1" customHeight="1" x14ac:dyDescent="0.2"/>
    <row r="134" ht="26.1" customHeight="1" x14ac:dyDescent="0.2"/>
    <row r="135" ht="26.1" customHeight="1" x14ac:dyDescent="0.2"/>
    <row r="136" ht="26.1" customHeight="1" x14ac:dyDescent="0.2"/>
    <row r="137" ht="26.1" customHeight="1" x14ac:dyDescent="0.2"/>
    <row r="138" ht="26.1" customHeight="1" x14ac:dyDescent="0.2"/>
    <row r="139" ht="26.1" customHeight="1" x14ac:dyDescent="0.2"/>
    <row r="140" ht="26.1" customHeight="1" x14ac:dyDescent="0.2"/>
    <row r="141" ht="26.1" customHeight="1" x14ac:dyDescent="0.2"/>
    <row r="142" ht="26.1" customHeight="1" x14ac:dyDescent="0.2"/>
    <row r="143" ht="26.1" customHeight="1" x14ac:dyDescent="0.2"/>
    <row r="144" ht="26.1" customHeight="1" x14ac:dyDescent="0.2"/>
    <row r="145" ht="26.1" customHeight="1" x14ac:dyDescent="0.2"/>
    <row r="146" ht="26.1" customHeight="1" x14ac:dyDescent="0.2"/>
    <row r="147" ht="26.1" customHeight="1" x14ac:dyDescent="0.2"/>
    <row r="148" ht="26.1" customHeight="1" x14ac:dyDescent="0.2"/>
    <row r="149" ht="26.1" customHeight="1" x14ac:dyDescent="0.2"/>
    <row r="150" ht="26.1" customHeight="1" x14ac:dyDescent="0.2"/>
    <row r="151" ht="26.1" customHeight="1" x14ac:dyDescent="0.2"/>
    <row r="152" ht="26.1" customHeight="1" x14ac:dyDescent="0.2"/>
    <row r="153" ht="26.1" customHeight="1" x14ac:dyDescent="0.2"/>
    <row r="154" ht="26.1" customHeight="1" x14ac:dyDescent="0.2"/>
    <row r="155" ht="26.1" customHeight="1" x14ac:dyDescent="0.2"/>
    <row r="156" ht="26.1" customHeight="1" x14ac:dyDescent="0.2"/>
    <row r="157" ht="26.1" customHeight="1" x14ac:dyDescent="0.2"/>
    <row r="158" ht="26.1" customHeight="1" x14ac:dyDescent="0.2"/>
    <row r="159" ht="26.1" customHeight="1" x14ac:dyDescent="0.2"/>
    <row r="160" ht="26.1" customHeight="1" x14ac:dyDescent="0.2"/>
    <row r="161" ht="26.1" customHeight="1" x14ac:dyDescent="0.2"/>
    <row r="162" ht="26.1" customHeight="1" x14ac:dyDescent="0.2"/>
    <row r="163" ht="26.1" customHeight="1" x14ac:dyDescent="0.2"/>
    <row r="164" ht="26.1" customHeight="1" x14ac:dyDescent="0.2"/>
    <row r="165" ht="26.1" customHeight="1" x14ac:dyDescent="0.2"/>
    <row r="166" ht="26.1" customHeight="1" x14ac:dyDescent="0.2"/>
    <row r="167" ht="26.1" customHeight="1" x14ac:dyDescent="0.2"/>
    <row r="168" ht="26.1" customHeight="1" x14ac:dyDescent="0.2"/>
    <row r="169" ht="26.1" customHeight="1" x14ac:dyDescent="0.2"/>
    <row r="170" ht="26.1" customHeight="1" x14ac:dyDescent="0.2"/>
    <row r="171" ht="26.1" customHeight="1" x14ac:dyDescent="0.2"/>
    <row r="172" ht="26.1" customHeight="1" x14ac:dyDescent="0.2"/>
    <row r="173" ht="26.1" customHeight="1" x14ac:dyDescent="0.2"/>
    <row r="174" ht="26.1" customHeight="1" x14ac:dyDescent="0.2"/>
    <row r="175" ht="26.1" customHeight="1" x14ac:dyDescent="0.2"/>
  </sheetData>
  <sheetProtection algorithmName="SHA-512" hashValue="GOsxyOY0AaQ6BiVjpYVRI/scrDUzqe33rn9hw16jtqtKTINLwztayS5+B9yWbUgSx86lQQBsU5pgLDbr09ycEg==" saltValue="S4fIQ9uy6q9P2q+9mFMUQA==" spinCount="100000" sheet="1" objects="1" scenarios="1"/>
  <dataValidations count="1">
    <dataValidation type="list" allowBlank="1" showInputMessage="1" showErrorMessage="1" sqref="C1" xr:uid="{00000000-0002-0000-0100-000000000000}">
      <formula1>$H$1:$H$3</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1fcf57b0f7754e6024e1db6028bad0d6">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53b42de9db4554fac7e24bc6906fe189"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f9ded8a6-640d-4e2b-81aa-3f415abfbf2d">
      <Terms xmlns="http://schemas.microsoft.com/office/infopath/2007/PartnerControls"/>
    </lcf76f155ced4ddcb4097134ff3c332f>
    <TaxCatchAll xmlns="19415a2c-3045-4769-8042-b2d573daa356" xsi:nil="true"/>
    <_dlc_DocId xmlns="19415a2c-3045-4769-8042-b2d573daa356">SKCW24DMUQ4M-227545371-592999</_dlc_DocId>
    <_dlc_DocIdUrl xmlns="19415a2c-3045-4769-8042-b2d573daa356">
      <Url>https://mst239701.sharepoint.com/sites/Files/_layouts/15/DocIdRedir.aspx?ID=SKCW24DMUQ4M-227545371-592999</Url>
      <Description>SKCW24DMUQ4M-227545371-592999</Description>
    </_dlc_DocIdUrl>
  </documentManagement>
</p:properties>
</file>

<file path=customXml/itemProps1.xml><?xml version="1.0" encoding="utf-8"?>
<ds:datastoreItem xmlns:ds="http://schemas.openxmlformats.org/officeDocument/2006/customXml" ds:itemID="{6842036E-8FD1-4A5F-8AFE-185B3B305191}">
  <ds:schemaRefs>
    <ds:schemaRef ds:uri="http://schemas.microsoft.com/sharepoint/v3/contenttype/forms"/>
  </ds:schemaRefs>
</ds:datastoreItem>
</file>

<file path=customXml/itemProps2.xml><?xml version="1.0" encoding="utf-8"?>
<ds:datastoreItem xmlns:ds="http://schemas.openxmlformats.org/officeDocument/2006/customXml" ds:itemID="{607FBA77-DF0B-4B8E-A683-6BDDA54AD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303F09-0C8D-47D0-A697-D0C4F3089C99}">
  <ds:schemaRefs>
    <ds:schemaRef ds:uri="http://schemas.microsoft.com/sharepoint/events"/>
  </ds:schemaRefs>
</ds:datastoreItem>
</file>

<file path=customXml/itemProps4.xml><?xml version="1.0" encoding="utf-8"?>
<ds:datastoreItem xmlns:ds="http://schemas.openxmlformats.org/officeDocument/2006/customXml" ds:itemID="{B90D4BED-45B8-4797-9906-C0FACB83820B}">
  <ds:schemaRefs>
    <ds:schemaRef ds:uri="http://schemas.microsoft.com/office/2006/metadata/longProperties"/>
  </ds:schemaRefs>
</ds:datastoreItem>
</file>

<file path=customXml/itemProps5.xml><?xml version="1.0" encoding="utf-8"?>
<ds:datastoreItem xmlns:ds="http://schemas.openxmlformats.org/officeDocument/2006/customXml" ds:itemID="{FEFAEE92-23A5-4EAB-8E61-74BDDA5744CC}">
  <ds:schemaRefs>
    <ds:schemaRef ds:uri="http://schemas.microsoft.com/office/2006/metadata/properties"/>
    <ds:schemaRef ds:uri="http://schemas.microsoft.com/office/infopath/2007/PartnerControls"/>
    <ds:schemaRef ds:uri="f9ded8a6-640d-4e2b-81aa-3f415abfbf2d"/>
    <ds:schemaRef ds:uri="19415a2c-3045-4769-8042-b2d573daa35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7</vt:i4>
      </vt:variant>
    </vt:vector>
  </HeadingPairs>
  <TitlesOfParts>
    <vt:vector size="9" baseType="lpstr">
      <vt:lpstr>Höhenkorrektur</vt:lpstr>
      <vt:lpstr>Uebersetzung</vt:lpstr>
      <vt:lpstr>Höhenkorrektur!Druckbereich</vt:lpstr>
      <vt:lpstr>Gebäudekategorie</vt:lpstr>
      <vt:lpstr>hkorr</vt:lpstr>
      <vt:lpstr>Kategorie1</vt:lpstr>
      <vt:lpstr>Kategorie2</vt:lpstr>
      <vt:lpstr>Kategorie3</vt:lpstr>
      <vt:lpstr>Kategorie4</vt:lpstr>
    </vt:vector>
  </TitlesOfParts>
  <Manager>Christian Stünzi, Minergie-Agentur Bau</Manager>
  <Company>Huber Energietechnik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Geschosshoehenkorrektur</dc:title>
  <dc:creator>Arthur Huber</dc:creator>
  <cp:lastModifiedBy>Christian Stünzi | Minergie</cp:lastModifiedBy>
  <cp:lastPrinted>2023-06-20T13:52:06Z</cp:lastPrinted>
  <dcterms:created xsi:type="dcterms:W3CDTF">2007-12-10T21:39:46Z</dcterms:created>
  <dcterms:modified xsi:type="dcterms:W3CDTF">2024-04-23T09:49:59Z</dcterms:modified>
  <cp:category>Minergie, Raumköhenkorrektur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Geraldine Chew</vt:lpwstr>
  </property>
  <property fmtid="{D5CDD505-2E9C-101B-9397-08002B2CF9AE}" pid="3" name="Order">
    <vt:lpwstr>7557200.00000000</vt:lpwstr>
  </property>
  <property fmtid="{D5CDD505-2E9C-101B-9397-08002B2CF9AE}" pid="4" name="display_urn:schemas-microsoft-com:office:office#Author">
    <vt:lpwstr>Geraldine Chew</vt:lpwstr>
  </property>
  <property fmtid="{D5CDD505-2E9C-101B-9397-08002B2CF9AE}" pid="5" name="_dlc_DocId">
    <vt:lpwstr>SKCW24DMUQ4M-227545371-592991</vt:lpwstr>
  </property>
  <property fmtid="{D5CDD505-2E9C-101B-9397-08002B2CF9AE}" pid="6" name="_dlc_DocIdItemGuid">
    <vt:lpwstr>74d9c3ea-8c9c-4656-8626-384eac62cacd</vt:lpwstr>
  </property>
  <property fmtid="{D5CDD505-2E9C-101B-9397-08002B2CF9AE}" pid="7" name="_dlc_DocIdUrl">
    <vt:lpwstr>https://mst239701.sharepoint.com/sites/Files/_layouts/15/DocIdRedir.aspx?ID=SKCW24DMUQ4M-227545371-592991, SKCW24DMUQ4M-227545371-592991</vt:lpwstr>
  </property>
  <property fmtid="{D5CDD505-2E9C-101B-9397-08002B2CF9AE}" pid="8" name="ContentTypeId">
    <vt:lpwstr>0x010100B21CFC628C8AF54D8914200001F2C70D</vt:lpwstr>
  </property>
  <property fmtid="{D5CDD505-2E9C-101B-9397-08002B2CF9AE}" pid="9" name="MediaServiceImageTags">
    <vt:lpwstr/>
  </property>
</Properties>
</file>