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Bereit für Übersetzung/"/>
    </mc:Choice>
  </mc:AlternateContent>
  <xr:revisionPtr revIDLastSave="1731" documentId="13_ncr:1_{65F6C941-2D26-4132-8CAF-04E4D2926F12}" xr6:coauthVersionLast="47" xr6:coauthVersionMax="47" xr10:uidLastSave="{5874C5A8-DB64-4321-A1A7-53BFFE840D10}"/>
  <workbookProtection workbookAlgorithmName="SHA-512" workbookHashValue="jMs3GG4cqxvUuazfHhMPVzX+Ml32dzDHG1sod/ExIxsdcYayevpnNravn8p/shP1zFLXflQ/9nz5lQD6mryA2w==" workbookSaltValue="YcG83+Y7AgwV1iIG1b9H2A==" workbookSpinCount="100000" lockStructure="1"/>
  <bookViews>
    <workbookView xWindow="-120" yWindow="-120" windowWidth="29040" windowHeight="15720" xr2:uid="{168632F1-B688-42B1-B4E2-4B78CD311409}"/>
  </bookViews>
  <sheets>
    <sheet name="Eingabe" sheetId="1" r:id="rId1"/>
    <sheet name="Uebersetzungen" sheetId="3" state="hidden" r:id="rId2"/>
  </sheets>
  <definedNames>
    <definedName name="_xlnm.Print_Area" localSheetId="0">Eingabe!$A$1:$G$47</definedName>
    <definedName name="LST_Flächen">#REF!</definedName>
    <definedName name="LST_Massnahm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 l="1"/>
  <c r="D35" i="1"/>
  <c r="D14" i="1"/>
  <c r="F13" i="1" l="1"/>
  <c r="F12" i="1"/>
  <c r="F11" i="1"/>
  <c r="F41" i="1" l="1"/>
  <c r="F23" i="1"/>
  <c r="D9" i="1" l="1"/>
  <c r="D41" i="1" l="1"/>
  <c r="D23" i="1"/>
  <c r="F26" i="1" l="1"/>
  <c r="H3" i="3"/>
  <c r="H2" i="3"/>
  <c r="A1" i="3" s="1"/>
  <c r="H1" i="3"/>
  <c r="D115" i="3" l="1"/>
  <c r="D137" i="3"/>
  <c r="D159" i="3"/>
  <c r="D92" i="3"/>
  <c r="D142" i="3"/>
  <c r="D124" i="3"/>
  <c r="D172" i="3"/>
  <c r="D108" i="3"/>
  <c r="D134" i="3"/>
  <c r="D135" i="3"/>
  <c r="D116" i="3"/>
  <c r="D138" i="3"/>
  <c r="D160" i="3"/>
  <c r="D93" i="3"/>
  <c r="D164" i="3"/>
  <c r="D167" i="3"/>
  <c r="D146" i="3"/>
  <c r="D168" i="3"/>
  <c r="D169" i="3"/>
  <c r="D148" i="3"/>
  <c r="D170" i="3"/>
  <c r="D127" i="3"/>
  <c r="D174" i="3"/>
  <c r="D110" i="3"/>
  <c r="D157" i="3"/>
  <c r="D90" i="3"/>
  <c r="D158" i="3"/>
  <c r="D74" i="3"/>
  <c r="D117" i="3"/>
  <c r="D139" i="3"/>
  <c r="D161" i="3"/>
  <c r="D94" i="3"/>
  <c r="D96" i="3"/>
  <c r="D144" i="3"/>
  <c r="D123" i="3"/>
  <c r="D125" i="3"/>
  <c r="D150" i="3"/>
  <c r="D151" i="3"/>
  <c r="D130" i="3"/>
  <c r="D111" i="3"/>
  <c r="D178" i="3"/>
  <c r="D4" i="3"/>
  <c r="D118" i="3"/>
  <c r="D140" i="3"/>
  <c r="D162" i="3"/>
  <c r="D95" i="3"/>
  <c r="D163" i="3"/>
  <c r="D165" i="3"/>
  <c r="D166" i="3"/>
  <c r="D102" i="3"/>
  <c r="D106" i="3"/>
  <c r="D173" i="3"/>
  <c r="D131" i="3"/>
  <c r="D132" i="3"/>
  <c r="D155" i="3"/>
  <c r="D97" i="3"/>
  <c r="D119" i="3"/>
  <c r="D141" i="3"/>
  <c r="D145" i="3"/>
  <c r="D147" i="3"/>
  <c r="D105" i="3"/>
  <c r="D175" i="3"/>
  <c r="D133" i="3"/>
  <c r="D113" i="3"/>
  <c r="D98" i="3"/>
  <c r="D120" i="3"/>
  <c r="D126" i="3"/>
  <c r="D128" i="3"/>
  <c r="D152" i="3"/>
  <c r="D176" i="3"/>
  <c r="D156" i="3"/>
  <c r="D114" i="3"/>
  <c r="D99" i="3"/>
  <c r="D121" i="3"/>
  <c r="D143" i="3"/>
  <c r="D101" i="3"/>
  <c r="D103" i="3"/>
  <c r="D171" i="3"/>
  <c r="D107" i="3"/>
  <c r="D109" i="3"/>
  <c r="D112" i="3"/>
  <c r="D136" i="3"/>
  <c r="D100" i="3"/>
  <c r="D122" i="3"/>
  <c r="D104" i="3"/>
  <c r="D149" i="3"/>
  <c r="D129" i="3"/>
  <c r="D153" i="3"/>
  <c r="D154" i="3"/>
  <c r="D177" i="3"/>
  <c r="D91" i="3"/>
  <c r="B10" i="1" s="1"/>
  <c r="D41" i="3"/>
  <c r="D34" i="3"/>
  <c r="B33" i="1" s="1"/>
  <c r="D12" i="3"/>
  <c r="B5" i="1" s="1"/>
  <c r="D35" i="3"/>
  <c r="B34" i="1" s="1"/>
  <c r="D58" i="3"/>
  <c r="D76" i="3"/>
  <c r="D52" i="3"/>
  <c r="D75" i="3"/>
  <c r="D18" i="3"/>
  <c r="B7" i="1" s="1"/>
  <c r="D59" i="3"/>
  <c r="D19" i="3"/>
  <c r="B8" i="1" s="1"/>
  <c r="D60" i="3"/>
  <c r="D89" i="3"/>
  <c r="D81" i="3"/>
  <c r="D73" i="3"/>
  <c r="D65" i="3"/>
  <c r="B45" i="1" s="1"/>
  <c r="D57" i="3"/>
  <c r="D49" i="3"/>
  <c r="D33" i="3"/>
  <c r="B32" i="1" s="1"/>
  <c r="D25" i="3"/>
  <c r="D17" i="3"/>
  <c r="B6" i="1" s="1"/>
  <c r="D9" i="3"/>
  <c r="D87" i="3"/>
  <c r="D79" i="3"/>
  <c r="D71" i="3"/>
  <c r="D63" i="3"/>
  <c r="D55" i="3"/>
  <c r="D47" i="3"/>
  <c r="D39" i="3"/>
  <c r="D31" i="3"/>
  <c r="D23" i="3"/>
  <c r="B27" i="1" s="1"/>
  <c r="D15" i="3"/>
  <c r="D7" i="3"/>
  <c r="D3" i="1" s="1"/>
  <c r="D86" i="3"/>
  <c r="D78" i="3"/>
  <c r="D70" i="3"/>
  <c r="D62" i="3"/>
  <c r="D54" i="3"/>
  <c r="D46" i="3"/>
  <c r="D38" i="3"/>
  <c r="D30" i="3"/>
  <c r="D22" i="3"/>
  <c r="B26" i="1" s="1"/>
  <c r="D14" i="3"/>
  <c r="D6" i="3"/>
  <c r="D85" i="3"/>
  <c r="D77" i="3"/>
  <c r="D69" i="3"/>
  <c r="D61" i="3"/>
  <c r="D53" i="3"/>
  <c r="D45" i="3"/>
  <c r="D37" i="3"/>
  <c r="D29" i="3"/>
  <c r="D21" i="3"/>
  <c r="B18" i="1" s="1"/>
  <c r="D13" i="3"/>
  <c r="D5" i="3"/>
  <c r="D88" i="3"/>
  <c r="B28" i="1" s="1"/>
  <c r="D80" i="3"/>
  <c r="D72" i="3"/>
  <c r="D64" i="3"/>
  <c r="B44" i="1" s="1"/>
  <c r="D56" i="3"/>
  <c r="D48" i="3"/>
  <c r="D40" i="3"/>
  <c r="F31" i="1" s="1"/>
  <c r="D32" i="3"/>
  <c r="B31" i="1" s="1"/>
  <c r="D24" i="3"/>
  <c r="B25" i="1" s="1"/>
  <c r="D16" i="3"/>
  <c r="D8" i="3"/>
  <c r="F3" i="1" s="1"/>
  <c r="D20" i="3"/>
  <c r="B9" i="1" s="1"/>
  <c r="D43" i="3"/>
  <c r="D66" i="3"/>
  <c r="B47" i="1" s="1"/>
  <c r="D84" i="3"/>
  <c r="D26" i="3"/>
  <c r="D44" i="3"/>
  <c r="D67" i="3"/>
  <c r="D36" i="3"/>
  <c r="D82" i="3"/>
  <c r="G47" i="1" s="1"/>
  <c r="D83" i="3"/>
  <c r="D27" i="3"/>
  <c r="D50" i="3"/>
  <c r="D68" i="3"/>
  <c r="D11" i="3"/>
  <c r="D42" i="3"/>
  <c r="D10" i="3"/>
  <c r="D28" i="3"/>
  <c r="D51" i="3"/>
  <c r="B12" i="1" l="1"/>
  <c r="B20" i="1" s="1"/>
  <c r="B13" i="1"/>
  <c r="B21" i="1" s="1"/>
  <c r="D1" i="1"/>
  <c r="G23" i="1"/>
  <c r="G41" i="1"/>
  <c r="F37" i="1"/>
  <c r="F22" i="1"/>
  <c r="F46" i="1"/>
  <c r="G46" i="1"/>
  <c r="G22" i="1"/>
  <c r="G37" i="1"/>
  <c r="D37" i="1"/>
  <c r="D22" i="1"/>
  <c r="D46" i="1"/>
  <c r="B11" i="1"/>
  <c r="B19" i="1" s="1"/>
  <c r="B41" i="1"/>
  <c r="B23" i="1"/>
  <c r="F10" i="1"/>
  <c r="G26" i="1"/>
  <c r="B39" i="1"/>
  <c r="B40" i="1"/>
  <c r="B38" i="1"/>
  <c r="B14" i="1"/>
  <c r="B43" i="1"/>
  <c r="C45" i="1"/>
  <c r="C44" i="1"/>
  <c r="C33" i="1"/>
  <c r="C34" i="1"/>
  <c r="C32" i="1"/>
  <c r="B36" i="1"/>
  <c r="B35" i="1"/>
  <c r="B30" i="1"/>
  <c r="B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Stefanie Steiner | Minergie</author>
  </authors>
  <commentList>
    <comment ref="B7" authorId="0" shapeId="0" xr:uid="{84CA810B-2785-463D-B387-5D1BF79A436D}">
      <text>
        <r>
          <rPr>
            <sz val="9"/>
            <color indexed="81"/>
            <rFont val="Segoe UI"/>
            <family val="2"/>
          </rPr>
          <t xml:space="preserve">Definition gemäss IVHB, siehe Link im Reglement
Définition selon AIHC, voir le lien dans le règlement
Definizione secondo CIAE, veda il link nel regolamento
</t>
        </r>
      </text>
    </comment>
    <comment ref="B8" authorId="0" shapeId="0" xr:uid="{4A3BECC2-94A7-4726-A669-01433A9407AB}">
      <text>
        <r>
          <rPr>
            <sz val="9"/>
            <color indexed="81"/>
            <rFont val="Segoe UI"/>
            <family val="2"/>
          </rPr>
          <t xml:space="preserve">Quartierstrassen der Gemeinde und Durchgangsstrassen ausschliesslich für den öffentlichen Verkehr oder gemäss kommunaler Auflage.
Routes de quartier et de celles de transit réservées exclusivement au trafic public ou selon les dispositions communales.
Strade comunali e le strade di transito esclusivo del trasporto pubblico oppure secondo i re-quisiti comunali.
</t>
        </r>
      </text>
    </comment>
    <comment ref="B18" authorId="0" shapeId="0" xr:uid="{8BF1FC93-D68F-424A-98D1-83EFFD0554AF}">
      <text>
        <r>
          <rPr>
            <sz val="9"/>
            <color indexed="81"/>
            <rFont val="Segoe UI"/>
            <family val="2"/>
          </rPr>
          <t xml:space="preserve">Natürliche und / oder bepflanzte Bodenflächen, die nicht versiegelt sind und die nicht als Abstellflächen dienen.
Espaces verts imputables les surfaces naturelles et/ou végétalisées situées à l'intérieur de la surface environnante, qui sont perméables et ne servent ni au dépôt ni au stationnement.
Superfici di terreno naturali e/o piantumate all’interno della superficie libera esterna che non sono sigillate e che non fungono da area di stazionamento.
</t>
        </r>
      </text>
    </comment>
    <comment ref="B25" authorId="1" shapeId="0" xr:uid="{6DFB8C9D-3E18-470E-9393-65ADF1F4BA57}">
      <text>
        <r>
          <rPr>
            <sz val="9"/>
            <color indexed="81"/>
            <rFont val="Segoe UI"/>
            <family val="2"/>
          </rPr>
          <t>Nur wenn Grünflächen nicht umsetzbar sind
Uniquement si les espaces verts ne sont pas réalisables
Solo se gli spazi verdi non sono praticabili.</t>
        </r>
        <r>
          <rPr>
            <b/>
            <sz val="9"/>
            <color indexed="81"/>
            <rFont val="Segoe UI"/>
            <family val="2"/>
          </rPr>
          <t xml:space="preserve">
</t>
        </r>
      </text>
    </comment>
    <comment ref="B36" authorId="0" shapeId="0" xr:uid="{278A5B75-DEC0-4BA1-87A7-7CBB96C9556E}">
      <text>
        <r>
          <rPr>
            <sz val="9"/>
            <color indexed="81"/>
            <rFont val="Segoe UI"/>
            <family val="2"/>
          </rPr>
          <t>Wird ein eigener Wert in m2 eingegeben, wird dieser Wert verwendet und die Angabe zur Anzahl Bäume kann leer gelassen werden.
Si vous saisissez une valeur personnelle en m2, cette valeur sera utilisée et l'indication du nombre d'arbres peut être laissée vide.
Se viene inserito un valore separato in m2, questo valore viene utilizzato e la voce relativa al numero di alberi può essere lasciata vuota.</t>
        </r>
      </text>
    </comment>
    <comment ref="B43" authorId="1" shapeId="0" xr:uid="{108CB67F-5D3A-4175-B143-E5101FD813DC}">
      <text>
        <r>
          <rPr>
            <sz val="9"/>
            <color indexed="81"/>
            <rFont val="Segoe UI"/>
            <family val="2"/>
          </rPr>
          <t xml:space="preserve">Als Baum gilt jedes ausdauernde Gehölz, das als Hochstämmer oder Heister im Freien steht. Obstbäume fallen nicht darunter; zu diesen zählen nicht Nussbäume, Edelkastanien, Maulbeerbäume, Ebereschen, Mehlbeerbäume, Zier-, Wildkirschen und dergleichen.
Ést considéré comme arbre tout arbrisseau vivace qui pousse en plein air sous forme de tige haute ou de tige basse. Les arbres fruitiers n'en font pas partie ; ceux-ci n'incluent pas les noyers, les châtaigniers, les mûriers, les sorbiers, les alisiers, les cerisiers ornementaux, les cerisiers sauvages et similaires. 
Per albero si intende qualsiasi arbusto perenne che si erge all'aperto. Non sono inclusi gli alberi da frutto; non sono compresi noci, castagni, gelsi, sorbi, ciliegi ornamentali, ciliegi selvatici e simili.
</t>
        </r>
      </text>
    </comment>
  </commentList>
</comments>
</file>

<file path=xl/sharedStrings.xml><?xml version="1.0" encoding="utf-8"?>
<sst xmlns="http://schemas.openxmlformats.org/spreadsheetml/2006/main" count="224" uniqueCount="207">
  <si>
    <r>
      <t>m</t>
    </r>
    <r>
      <rPr>
        <vertAlign val="superscript"/>
        <sz val="11"/>
        <color theme="1"/>
        <rFont val="Arial"/>
        <family val="2"/>
      </rPr>
      <t>2</t>
    </r>
  </si>
  <si>
    <t>≥</t>
  </si>
  <si>
    <t>Sprache:</t>
  </si>
  <si>
    <t>deutsch</t>
  </si>
  <si>
    <t>Uebersetzungsliste</t>
  </si>
  <si>
    <t>Minergie-Nachweis: Jahresversion und Jahr</t>
  </si>
  <si>
    <t>Index</t>
  </si>
  <si>
    <t>Auswahl</t>
  </si>
  <si>
    <t>französisch</t>
  </si>
  <si>
    <t>italienisch</t>
  </si>
  <si>
    <t>Hilfstool Aussenraum D1 &amp; D2</t>
  </si>
  <si>
    <t>Outil d'aide Espaces extérieurs D1 &amp; D2</t>
  </si>
  <si>
    <t>Strumento di verifica degli spazi esterni D1 &amp; D2</t>
  </si>
  <si>
    <t>Version</t>
  </si>
  <si>
    <t>Versione</t>
  </si>
  <si>
    <t>Listen</t>
  </si>
  <si>
    <t>Listes</t>
  </si>
  <si>
    <t>Liste</t>
  </si>
  <si>
    <t>Eingabefeld</t>
  </si>
  <si>
    <t>Champ de saisie</t>
  </si>
  <si>
    <t>Campo di imput</t>
  </si>
  <si>
    <t>Eingabefeld (Freiwillig)</t>
  </si>
  <si>
    <t>Champ de saisie (facultatif)</t>
  </si>
  <si>
    <t>Campo di input (volontario)</t>
  </si>
  <si>
    <t>D1 Grünflächen</t>
  </si>
  <si>
    <t>D1 Espaces verts</t>
  </si>
  <si>
    <t>D1 Spazi verdi</t>
  </si>
  <si>
    <t>D2 Beschattung durch Bäume</t>
  </si>
  <si>
    <t>D2 Ombrage par les arbres</t>
  </si>
  <si>
    <t>D2 Ombreggiamento attraverso alberature</t>
  </si>
  <si>
    <t>D3 Naturnahe Bewirtschafttung des Niederschlags</t>
  </si>
  <si>
    <t>D3 Gestion naturelle des eaux de pluie</t>
  </si>
  <si>
    <t>D3 Gestione delle acque piovane vicina alla natura</t>
  </si>
  <si>
    <t>Berechnung der Umgebungsfläche und Anteile der Nutzungen</t>
  </si>
  <si>
    <t>Calcul des surfaces extérieures et de la répartition des affectations</t>
  </si>
  <si>
    <t>Calcolo delle superfici esterne e ripartizione degli utilizzi</t>
  </si>
  <si>
    <t>Ja</t>
  </si>
  <si>
    <t>oui</t>
  </si>
  <si>
    <t>sì</t>
  </si>
  <si>
    <t>Nein</t>
  </si>
  <si>
    <t>non</t>
  </si>
  <si>
    <t>no</t>
  </si>
  <si>
    <t>Eingabe</t>
  </si>
  <si>
    <t>Saisie</t>
  </si>
  <si>
    <t>Input</t>
  </si>
  <si>
    <t>m2/Baum</t>
  </si>
  <si>
    <t>m2/arbre</t>
  </si>
  <si>
    <t>m2/albero</t>
  </si>
  <si>
    <t>Arealfläche total</t>
  </si>
  <si>
    <t>Surface totale du quartier</t>
  </si>
  <si>
    <t>Superficie totale del quartiere</t>
  </si>
  <si>
    <t>Gebäudeflächen</t>
  </si>
  <si>
    <t>Surface des bâtiments</t>
  </si>
  <si>
    <t>Superficie di pavimento dell'edificio</t>
  </si>
  <si>
    <t>Öffentliche Strassen</t>
  </si>
  <si>
    <t>Routes publiques</t>
  </si>
  <si>
    <t>Strade pubbliche</t>
  </si>
  <si>
    <t>Massgebliche Umgebungsfläche</t>
  </si>
  <si>
    <t>Surface environnante déterminante</t>
  </si>
  <si>
    <t>Superficie esterna determinante</t>
  </si>
  <si>
    <t>Grünflächen</t>
  </si>
  <si>
    <t>Espaces verts</t>
  </si>
  <si>
    <t>Spazi verdi</t>
  </si>
  <si>
    <t>Begrünte Dächer zur Kompensation von Grünflächen</t>
  </si>
  <si>
    <t>Toitures végétalisées</t>
  </si>
  <si>
    <t>Tetti verdi</t>
  </si>
  <si>
    <t>Begrünte Fassaden zur Kompensation von Grünflächen</t>
  </si>
  <si>
    <t>Façades végétalisées</t>
  </si>
  <si>
    <t xml:space="preserve">Facciate verdi </t>
  </si>
  <si>
    <t>Fehlende Grünfläche zur Erreichung der Anforderung</t>
  </si>
  <si>
    <t>Manque d'espaces verts pour atteindre les exigences</t>
  </si>
  <si>
    <t>Mancanza di spazi verdi per raggiungere il requisito</t>
  </si>
  <si>
    <t>Anteil Grünfläche</t>
  </si>
  <si>
    <t>Part de la surface verte</t>
  </si>
  <si>
    <t>Percentuale di spazi verdi</t>
  </si>
  <si>
    <t>Energiebezugsfläche nach Nutzung / Gebäudekategorie</t>
  </si>
  <si>
    <t>SRE par utilisation / catégorie de bâtiment</t>
  </si>
  <si>
    <t>Superficie di riferimento energetico secondo la destinazione d'uso / categoria di edificio</t>
  </si>
  <si>
    <t>Wohnen (I und II)</t>
  </si>
  <si>
    <t>Habitat (I et II)</t>
  </si>
  <si>
    <t>Abitazioni (I e II)</t>
  </si>
  <si>
    <t>Verwaltung, Schulen, Spitäler (III, IV, VIII)</t>
  </si>
  <si>
    <t>Administration, école, hôpital (III, IV, VIII)</t>
  </si>
  <si>
    <t>Amministrazione, scuole, ospedali (III, IV, VIII)</t>
  </si>
  <si>
    <t>Übrige Gebäudekategorien</t>
  </si>
  <si>
    <t>Autres catégories de bâtiments</t>
  </si>
  <si>
    <t>Altre categorie di edificio</t>
  </si>
  <si>
    <t>EBF total</t>
  </si>
  <si>
    <t>SRE totale</t>
  </si>
  <si>
    <t>AE totale</t>
  </si>
  <si>
    <t>Werden die folgenden Flächen mit versickerungfähigen Belägen ausgestattet?</t>
  </si>
  <si>
    <t>Les surfaces suivantes sont-elles équipées de revêtements permettant l'infiltration ?</t>
  </si>
  <si>
    <t>Le seguenti superfici saranno dotate di rivestimenti in grado di favorire l'infiltrazione?</t>
  </si>
  <si>
    <t>Bäume im Areal</t>
  </si>
  <si>
    <t>Arbres sur le quartier</t>
  </si>
  <si>
    <t>Alberi nel quartiere</t>
  </si>
  <si>
    <t>Grosskronige Bäume</t>
  </si>
  <si>
    <t>Arbres à grande couronne</t>
  </si>
  <si>
    <t>Alberi a chioma grande</t>
  </si>
  <si>
    <t>Mittelkronige Bäume</t>
  </si>
  <si>
    <t>Arbres à couronne moyenne</t>
  </si>
  <si>
    <t>Alberi a chioma media</t>
  </si>
  <si>
    <t>Kleinkronige Bäume</t>
  </si>
  <si>
    <t>Arbres à petite couronne</t>
  </si>
  <si>
    <t>Alberi a chioma piccola</t>
  </si>
  <si>
    <t>Beschattung durch Bäume</t>
  </si>
  <si>
    <t>Ombre portée par les arbres</t>
  </si>
  <si>
    <t>Ombreggiamento attraverso alberature</t>
  </si>
  <si>
    <t>Anteil Beschattung</t>
  </si>
  <si>
    <t>Part d'ombre</t>
  </si>
  <si>
    <t>Quota parte di ombreggiamento</t>
  </si>
  <si>
    <t>Anteil Nutzung</t>
  </si>
  <si>
    <t>Part d'utilisation</t>
  </si>
  <si>
    <t>Percentuale di utilizzo</t>
  </si>
  <si>
    <t>Beschattung [m2/Baum]</t>
  </si>
  <si>
    <t>Ombrage [m2/arbre]</t>
  </si>
  <si>
    <t>Ombreggiamento [m2/albero]</t>
  </si>
  <si>
    <t>Projektwert</t>
  </si>
  <si>
    <t>Valeur du projet</t>
  </si>
  <si>
    <t xml:space="preserve">Valore di progetto </t>
  </si>
  <si>
    <t>Anforderung</t>
  </si>
  <si>
    <t>Exigence</t>
  </si>
  <si>
    <t>Requisito</t>
  </si>
  <si>
    <t>Kommentare</t>
  </si>
  <si>
    <t>Commentaires</t>
  </si>
  <si>
    <t>Commenti</t>
  </si>
  <si>
    <t>direkte Eingabe der m2</t>
  </si>
  <si>
    <t>Saisie directe des m2</t>
  </si>
  <si>
    <t>inserimento diretto di m2</t>
  </si>
  <si>
    <t>Keine weitere Massnahme</t>
  </si>
  <si>
    <t>Aucune autre mesure</t>
  </si>
  <si>
    <t>Nessuna ulteriore misura</t>
  </si>
  <si>
    <t>Erfüllung der Anforderungen an den Aussenraum</t>
  </si>
  <si>
    <t>Respect des exigences en matière d'espaces extérieurs</t>
  </si>
  <si>
    <t>Soddisfazione dei requisiti per gli spazi esterni</t>
  </si>
  <si>
    <t>Übersicht</t>
  </si>
  <si>
    <t>Aperçu</t>
  </si>
  <si>
    <t>Panoramica</t>
  </si>
  <si>
    <t>Pflichtvorgaben Minergie-Areal</t>
  </si>
  <si>
    <t>Exigences Minergie-Quartier</t>
  </si>
  <si>
    <t>Requisiti obbligatori Minergie-Quartiere</t>
  </si>
  <si>
    <t>Erfüllt?</t>
  </si>
  <si>
    <t>Respectées ?</t>
  </si>
  <si>
    <t>Soddisfatto?</t>
  </si>
  <si>
    <t>Erhalt von bestehenden Bäumen</t>
  </si>
  <si>
    <t>Conservation des arbres existants</t>
  </si>
  <si>
    <t>Conservazione di alberi esistenti</t>
  </si>
  <si>
    <t>Bestehende gesunde Bäume mit Stammumfang 60 cm oder mehr</t>
  </si>
  <si>
    <t>Arbres existants sains, présentant une circonférence de tronc de 60 cm ou plus</t>
  </si>
  <si>
    <t>Alberi sani esistenti con circonferenza del tronco pari o superiore a 60 cm</t>
  </si>
  <si>
    <t>davon werden gefällt</t>
  </si>
  <si>
    <t>dont abattus</t>
  </si>
  <si>
    <t>di cui ne vengono abbattuti</t>
  </si>
  <si>
    <t>Anteil erhaltene Bäume</t>
  </si>
  <si>
    <t>Proportion d'arbres conservés</t>
  </si>
  <si>
    <t>Percentuale di alberi conservati</t>
  </si>
  <si>
    <t>Anzahl</t>
  </si>
  <si>
    <t>Nombre</t>
  </si>
  <si>
    <t>Numero</t>
  </si>
  <si>
    <t>(falls mehrere vorhanden)</t>
  </si>
  <si>
    <t>(s'il y en a plusieurs)</t>
  </si>
  <si>
    <t>(se disponibili ulteriori)</t>
  </si>
  <si>
    <t>nicht vorhanden</t>
  </si>
  <si>
    <t>non disponible</t>
  </si>
  <si>
    <t>non disponibile</t>
  </si>
  <si>
    <t>Dachflächen total</t>
  </si>
  <si>
    <t>Total des surfaces de toits</t>
  </si>
  <si>
    <t>Totale delle superfici del tetto</t>
  </si>
  <si>
    <t>Versiegelte</t>
  </si>
  <si>
    <t>imperméabilisée</t>
  </si>
  <si>
    <t>impermeabilizzato</t>
  </si>
  <si>
    <t>versickerungsfähig</t>
  </si>
  <si>
    <t>qui favorise l'infiltration</t>
  </si>
  <si>
    <t>che favorisce l'infiltrazione</t>
  </si>
  <si>
    <t>Gesamtfläche der Ausnahmen [m2]</t>
  </si>
  <si>
    <t>Surface totale des exceptions [m2]</t>
  </si>
  <si>
    <t>Superficie totale delle eccezioni [m2]</t>
  </si>
  <si>
    <t>Ausnahmen</t>
  </si>
  <si>
    <t>Exceptions</t>
  </si>
  <si>
    <t>Eccezioni</t>
  </si>
  <si>
    <t>Fehlende Eingabe</t>
  </si>
  <si>
    <t>Saisie manquante</t>
  </si>
  <si>
    <t>Input mancante</t>
  </si>
  <si>
    <t>Ausgefüllt?</t>
  </si>
  <si>
    <t>Rempli ?</t>
  </si>
  <si>
    <t>Compilato?</t>
  </si>
  <si>
    <t>Ausnahmen prüfen</t>
  </si>
  <si>
    <t>Vérifier les exceptions</t>
  </si>
  <si>
    <t>Verificare le eccezioni</t>
  </si>
  <si>
    <t>Kompensatiosfläche auf Dächern/Fassaden erfüllt?</t>
  </si>
  <si>
    <t>Surface de compensation sur les toits/façades respectée ?</t>
  </si>
  <si>
    <t>La superficie di compensazione su tetti/facciate è stata rispettata?</t>
  </si>
  <si>
    <t>Begründung für die Kompensation der Grünflächen</t>
  </si>
  <si>
    <t>Justification de la compensation des espaces verts</t>
  </si>
  <si>
    <t>Motivazione per la compensazione degli spazi verdi</t>
  </si>
  <si>
    <t>Kann der Anteil Grünfläche nicht umgesetzt werden?</t>
  </si>
  <si>
    <t>La part d'espaces verts ne peut-elle pas être réalisée ?</t>
  </si>
  <si>
    <t>La percentuale di spazi verdi non può essere realizzata?</t>
  </si>
  <si>
    <t>EBF</t>
  </si>
  <si>
    <t>SRE</t>
  </si>
  <si>
    <t>AE</t>
  </si>
  <si>
    <t>Anteile der Nutzungen / Gebäudekategorien im Areal</t>
  </si>
  <si>
    <t>Répartition des affectations et des catégories de bâtiments dans le quartier</t>
  </si>
  <si>
    <t>Ripartizione degli utilizzi / categorie di edificio nel quartiere</t>
  </si>
  <si>
    <t>Kommentar B43
Als Baum gilt jedes ausdauernde Gehölz, das als Hochstämmer oder Heister im Freien steht. Obst-bäume fallen nicht darunter; zu diesen zählen nicht Nussbäume, Edelkastanien, Maulbeerbäume, Ebereschen, Mehlbeerbäume, Zier-, Wildkirschen und dergleichen.</t>
  </si>
  <si>
    <t>Commentaire B43
Est considéré comme arbre, tout arbuste vivace poussant en extérieur et présentant un tronc bien formé. Les arbres fruitiers n'en font pas partie ; en revanche, les noyers, les châtaigniers, les mûriers, les sorbiers, les alisiers, les cerisiers d’ornement ou sauvages, ainsi que des espèces similaires, sont considérés comme des arbres.</t>
  </si>
  <si>
    <t>Commento B43
Per albero si intende qualsiasi arbusto perenne che si erge all'aperto. Non sono inclusi gli alberi da frutto; non sono compresi noci, castagni, gelsi, sorbi, ciliegi ornamentali, ciliegi selvatici e simili.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</si>
</sst>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0.0%"/>
    <numFmt numFmtId="167" formatCode="0.0"/>
  </numFmts>
  <fonts count="17" x14ac:knownFonts="1">
    <font>
      <sz val="11"/>
      <color theme="1"/>
      <name val="Calibri"/>
      <family val="2"/>
      <scheme val="minor"/>
    </font>
    <font>
      <sz val="11"/>
      <color theme="1"/>
      <name val="Calibri"/>
      <family val="2"/>
      <scheme val="minor"/>
    </font>
    <font>
      <b/>
      <sz val="9"/>
      <name val="Arial"/>
      <family val="2"/>
    </font>
    <font>
      <sz val="9"/>
      <name val="Arial"/>
      <family val="2"/>
    </font>
    <font>
      <sz val="9"/>
      <color theme="1"/>
      <name val="Arial"/>
      <family val="2"/>
    </font>
    <font>
      <b/>
      <sz val="11"/>
      <color theme="1"/>
      <name val="Arial"/>
      <family val="2"/>
    </font>
    <font>
      <sz val="11"/>
      <color theme="1"/>
      <name val="Arial"/>
      <family val="2"/>
    </font>
    <font>
      <sz val="8"/>
      <name val="Arial"/>
      <family val="2"/>
    </font>
    <font>
      <sz val="9"/>
      <color theme="0"/>
      <name val="Arial"/>
      <family val="2"/>
    </font>
    <font>
      <sz val="9"/>
      <color indexed="81"/>
      <name val="Segoe UI"/>
      <family val="2"/>
    </font>
    <font>
      <vertAlign val="superscript"/>
      <sz val="11"/>
      <color theme="1"/>
      <name val="Arial"/>
      <family val="2"/>
    </font>
    <font>
      <b/>
      <sz val="14"/>
      <color theme="1"/>
      <name val="Arial"/>
      <family val="2"/>
    </font>
    <font>
      <b/>
      <sz val="9"/>
      <color rgb="FFFF0000"/>
      <name val="Arial"/>
      <family val="2"/>
    </font>
    <font>
      <sz val="8"/>
      <name val="Calibri"/>
      <family val="2"/>
      <scheme val="minor"/>
    </font>
    <font>
      <sz val="11"/>
      <color theme="1"/>
      <name val="Aptos Narrow"/>
      <family val="2"/>
    </font>
    <font>
      <sz val="14"/>
      <color theme="1"/>
      <name val="Arial"/>
      <family val="2"/>
    </font>
    <font>
      <b/>
      <sz val="9"/>
      <color indexed="81"/>
      <name val="Segoe UI"/>
      <family val="2"/>
    </font>
  </fonts>
  <fills count="11">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indexed="9"/>
        <bgColor indexed="64"/>
      </patternFill>
    </fill>
    <fill>
      <patternFill patternType="solid">
        <fgColor rgb="FFFFFF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FFB7B7"/>
        <bgColor indexed="64"/>
      </patternFill>
    </fill>
    <fill>
      <patternFill patternType="solid">
        <fgColor rgb="FFFF3399"/>
        <bgColor indexed="64"/>
      </patternFill>
    </fill>
  </fills>
  <borders count="31">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medium">
        <color indexed="64"/>
      </right>
      <top/>
      <bottom/>
      <diagonal/>
    </border>
    <border>
      <left/>
      <right style="medium">
        <color indexed="64"/>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right style="medium">
        <color indexed="64"/>
      </right>
      <top style="hair">
        <color indexed="64"/>
      </top>
      <bottom/>
      <diagonal/>
    </border>
    <border>
      <left/>
      <right style="medium">
        <color indexed="64"/>
      </right>
      <top/>
      <bottom style="medium">
        <color indexed="64"/>
      </bottom>
      <diagonal/>
    </border>
    <border>
      <left/>
      <right style="hair">
        <color auto="1"/>
      </right>
      <top style="medium">
        <color indexed="64"/>
      </top>
      <bottom style="hair">
        <color auto="1"/>
      </bottom>
      <diagonal/>
    </border>
    <border>
      <left style="medium">
        <color indexed="64"/>
      </left>
      <right/>
      <top style="hair">
        <color auto="1"/>
      </top>
      <bottom/>
      <diagonal/>
    </border>
    <border>
      <left style="medium">
        <color indexed="64"/>
      </left>
      <right/>
      <top style="hair">
        <color indexed="64"/>
      </top>
      <bottom style="medium">
        <color indexed="64"/>
      </bottom>
      <diagonal/>
    </border>
    <border>
      <left/>
      <right/>
      <top style="hair">
        <color auto="1"/>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xf numFmtId="0" fontId="5" fillId="0" borderId="0" xfId="0" applyFont="1" applyAlignment="1">
      <alignment vertical="top" wrapText="1"/>
    </xf>
    <xf numFmtId="0" fontId="7" fillId="5" borderId="0" xfId="0" applyFont="1" applyFill="1" applyAlignment="1">
      <alignment horizontal="center" vertical="center"/>
    </xf>
    <xf numFmtId="0" fontId="2" fillId="0" borderId="0" xfId="0" applyFont="1" applyAlignment="1">
      <alignment horizontal="center"/>
    </xf>
    <xf numFmtId="0" fontId="7" fillId="0" borderId="0" xfId="0" applyFont="1" applyAlignment="1">
      <alignment vertical="center"/>
    </xf>
    <xf numFmtId="0" fontId="3" fillId="0" borderId="0" xfId="0" applyFont="1" applyAlignment="1">
      <alignment horizontal="center" vertical="center"/>
    </xf>
    <xf numFmtId="0" fontId="2" fillId="0" borderId="0" xfId="0" applyFont="1"/>
    <xf numFmtId="0" fontId="3" fillId="4" borderId="0" xfId="0" applyFont="1" applyFill="1" applyAlignment="1">
      <alignment horizontal="center" vertical="center"/>
    </xf>
    <xf numFmtId="0" fontId="3" fillId="4" borderId="0" xfId="0" applyFont="1" applyFill="1"/>
    <xf numFmtId="0" fontId="3" fillId="0" borderId="0" xfId="0" applyFont="1"/>
    <xf numFmtId="0" fontId="2" fillId="4" borderId="0" xfId="0" applyFont="1" applyFill="1" applyAlignment="1">
      <alignment horizontal="right" vertical="center"/>
    </xf>
    <xf numFmtId="0" fontId="8" fillId="4" borderId="0" xfId="0" applyFont="1" applyFill="1" applyAlignment="1">
      <alignment horizontal="left" vertical="center"/>
    </xf>
    <xf numFmtId="0" fontId="8" fillId="4" borderId="0" xfId="0" applyFont="1" applyFill="1"/>
    <xf numFmtId="0" fontId="2" fillId="4" borderId="0" xfId="0" applyFont="1" applyFill="1"/>
    <xf numFmtId="0" fontId="6" fillId="0" borderId="0" xfId="0" applyFont="1" applyAlignment="1">
      <alignment horizontal="center" vertical="center"/>
    </xf>
    <xf numFmtId="165" fontId="6" fillId="0" borderId="0" xfId="0" applyNumberFormat="1" applyFont="1" applyAlignment="1">
      <alignment horizontal="center" vertical="center"/>
    </xf>
    <xf numFmtId="0" fontId="6" fillId="0" borderId="0" xfId="0" applyFont="1" applyAlignment="1">
      <alignment vertical="center"/>
    </xf>
    <xf numFmtId="0" fontId="11" fillId="0" borderId="0" xfId="0" applyFont="1"/>
    <xf numFmtId="0" fontId="6" fillId="0" borderId="0" xfId="0" applyFont="1" applyAlignment="1">
      <alignment vertical="center" wrapText="1"/>
    </xf>
    <xf numFmtId="0" fontId="4" fillId="0" borderId="0" xfId="0" applyFont="1" applyAlignment="1">
      <alignment horizontal="left"/>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xf>
    <xf numFmtId="165" fontId="6" fillId="0" borderId="9" xfId="0" applyNumberFormat="1" applyFont="1" applyBorder="1" applyAlignment="1">
      <alignment horizontal="center"/>
    </xf>
    <xf numFmtId="0" fontId="6" fillId="2" borderId="0" xfId="0" applyFont="1" applyFill="1" applyAlignment="1">
      <alignment horizontal="center" vertical="center"/>
    </xf>
    <xf numFmtId="165" fontId="6" fillId="5" borderId="8" xfId="0" applyNumberFormat="1" applyFont="1" applyFill="1" applyBorder="1" applyAlignment="1" applyProtection="1">
      <alignment horizontal="center" vertical="center"/>
      <protection locked="0"/>
    </xf>
    <xf numFmtId="165" fontId="6" fillId="5" borderId="10" xfId="0" applyNumberFormat="1"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5" fillId="0" borderId="8" xfId="0" quotePrefix="1" applyFont="1" applyBorder="1" applyAlignment="1">
      <alignment horizontal="center" vertical="center"/>
    </xf>
    <xf numFmtId="165" fontId="6" fillId="0" borderId="8" xfId="0" applyNumberFormat="1" applyFont="1" applyBorder="1" applyAlignment="1">
      <alignment horizontal="center" vertical="center"/>
    </xf>
    <xf numFmtId="165" fontId="6" fillId="0" borderId="10" xfId="0" applyNumberFormat="1" applyFont="1" applyBorder="1" applyAlignment="1">
      <alignment horizontal="center" vertical="center"/>
    </xf>
    <xf numFmtId="166" fontId="5" fillId="0" borderId="8" xfId="2" applyNumberFormat="1" applyFont="1" applyBorder="1" applyAlignment="1">
      <alignment horizontal="center" vertical="center"/>
    </xf>
    <xf numFmtId="0" fontId="15" fillId="0" borderId="0" xfId="0" applyFont="1" applyAlignment="1">
      <alignment horizontal="center"/>
    </xf>
    <xf numFmtId="165" fontId="15" fillId="0" borderId="0" xfId="0" applyNumberFormat="1" applyFont="1" applyAlignment="1">
      <alignment horizontal="center"/>
    </xf>
    <xf numFmtId="165" fontId="15" fillId="2" borderId="0" xfId="0" applyNumberFormat="1" applyFont="1" applyFill="1" applyAlignment="1">
      <alignment horizontal="center"/>
    </xf>
    <xf numFmtId="0" fontId="15" fillId="0" borderId="0" xfId="0" applyFont="1"/>
    <xf numFmtId="9" fontId="6" fillId="0" borderId="8" xfId="2" applyFont="1" applyBorder="1" applyAlignment="1" applyProtection="1">
      <alignment horizontal="center" vertical="center"/>
    </xf>
    <xf numFmtId="166" fontId="5" fillId="0" borderId="8" xfId="2" applyNumberFormat="1" applyFont="1" applyBorder="1" applyAlignment="1" applyProtection="1">
      <alignment horizontal="center" vertical="center"/>
    </xf>
    <xf numFmtId="0" fontId="5" fillId="0" borderId="8" xfId="0" applyFont="1" applyBorder="1" applyAlignment="1">
      <alignment horizontal="center"/>
    </xf>
    <xf numFmtId="3" fontId="6" fillId="5" borderId="8" xfId="0" applyNumberFormat="1" applyFont="1" applyFill="1" applyBorder="1" applyAlignment="1" applyProtection="1">
      <alignment horizontal="center" vertical="center"/>
      <protection locked="0"/>
    </xf>
    <xf numFmtId="165" fontId="6" fillId="2" borderId="8" xfId="0" applyNumberFormat="1" applyFont="1" applyFill="1" applyBorder="1" applyAlignment="1">
      <alignment horizontal="center" vertical="center"/>
    </xf>
    <xf numFmtId="0" fontId="5" fillId="0" borderId="8" xfId="0" applyFont="1" applyBorder="1" applyAlignment="1">
      <alignment vertical="center"/>
    </xf>
    <xf numFmtId="0" fontId="6" fillId="0" borderId="8" xfId="0" applyFont="1" applyBorder="1"/>
    <xf numFmtId="0" fontId="6" fillId="0" borderId="9" xfId="0" applyFont="1" applyBorder="1" applyAlignment="1">
      <alignment vertical="center"/>
    </xf>
    <xf numFmtId="0" fontId="6" fillId="0" borderId="10" xfId="0" applyFont="1" applyBorder="1"/>
    <xf numFmtId="0" fontId="5" fillId="0" borderId="10" xfId="0" applyFont="1" applyBorder="1" applyAlignment="1">
      <alignment horizontal="center"/>
    </xf>
    <xf numFmtId="9" fontId="6" fillId="0" borderId="10" xfId="2" applyFont="1" applyBorder="1" applyAlignment="1" applyProtection="1">
      <alignment horizontal="center" vertical="center"/>
    </xf>
    <xf numFmtId="9" fontId="6" fillId="0" borderId="9" xfId="2" applyFont="1" applyBorder="1" applyAlignment="1" applyProtection="1">
      <alignment horizontal="center" vertical="center"/>
    </xf>
    <xf numFmtId="166" fontId="5" fillId="0" borderId="0" xfId="2" applyNumberFormat="1" applyFont="1" applyBorder="1" applyAlignment="1">
      <alignment horizontal="center" vertical="center"/>
    </xf>
    <xf numFmtId="166" fontId="5" fillId="0" borderId="0" xfId="2" applyNumberFormat="1" applyFont="1" applyBorder="1" applyAlignment="1" applyProtection="1">
      <alignment horizontal="center" vertical="center"/>
    </xf>
    <xf numFmtId="0" fontId="5" fillId="0" borderId="0" xfId="0" quotePrefix="1" applyFont="1" applyAlignment="1">
      <alignment horizontal="center" vertical="center"/>
    </xf>
    <xf numFmtId="165" fontId="6" fillId="5" borderId="7" xfId="0" applyNumberFormat="1" applyFont="1" applyFill="1" applyBorder="1" applyAlignment="1" applyProtection="1">
      <alignment horizontal="center" vertical="center"/>
      <protection locked="0"/>
    </xf>
    <xf numFmtId="165" fontId="6" fillId="0" borderId="7" xfId="0" applyNumberFormat="1" applyFont="1" applyBorder="1" applyAlignment="1">
      <alignment horizontal="center" vertical="center"/>
    </xf>
    <xf numFmtId="0" fontId="5" fillId="0" borderId="13" xfId="0" applyFont="1" applyBorder="1"/>
    <xf numFmtId="0" fontId="6" fillId="0" borderId="14" xfId="0" applyFont="1" applyBorder="1"/>
    <xf numFmtId="0" fontId="5" fillId="0" borderId="15" xfId="0" applyFont="1" applyBorder="1" applyAlignment="1">
      <alignment horizontal="center"/>
    </xf>
    <xf numFmtId="0" fontId="6"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17" xfId="0" applyFont="1" applyBorder="1"/>
    <xf numFmtId="0" fontId="6" fillId="0" borderId="18" xfId="0" applyFont="1" applyBorder="1" applyAlignment="1">
      <alignment vertical="center"/>
    </xf>
    <xf numFmtId="0" fontId="6" fillId="0" borderId="19" xfId="0" applyFont="1" applyBorder="1" applyAlignment="1">
      <alignment horizontal="left" vertical="center" wrapText="1"/>
    </xf>
    <xf numFmtId="0" fontId="6" fillId="0" borderId="13" xfId="0" applyFont="1" applyBorder="1" applyAlignment="1">
      <alignment vertical="center"/>
    </xf>
    <xf numFmtId="0" fontId="6" fillId="0" borderId="14" xfId="0" applyFont="1" applyBorder="1" applyAlignment="1">
      <alignment horizontal="center" vertical="center"/>
    </xf>
    <xf numFmtId="165" fontId="6" fillId="5" borderId="22" xfId="0" applyNumberFormat="1" applyFont="1" applyFill="1" applyBorder="1" applyAlignment="1" applyProtection="1">
      <alignment horizontal="center" vertical="center"/>
      <protection locked="0"/>
    </xf>
    <xf numFmtId="0" fontId="5" fillId="0" borderId="19" xfId="0" applyFont="1" applyBorder="1"/>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horizontal="center" vertical="center"/>
    </xf>
    <xf numFmtId="0" fontId="5" fillId="0" borderId="14" xfId="0" applyFont="1" applyBorder="1" applyAlignment="1">
      <alignment horizontal="center"/>
    </xf>
    <xf numFmtId="0" fontId="5" fillId="0" borderId="18" xfId="0" applyFont="1" applyBorder="1"/>
    <xf numFmtId="0" fontId="6" fillId="0" borderId="18" xfId="0" applyFont="1" applyBorder="1" applyAlignment="1">
      <alignment horizontal="left" vertical="center"/>
    </xf>
    <xf numFmtId="0" fontId="6" fillId="0" borderId="18" xfId="0" applyFont="1" applyBorder="1" applyAlignment="1">
      <alignment horizontal="left" vertical="center" indent="1"/>
    </xf>
    <xf numFmtId="0" fontId="5" fillId="0" borderId="24" xfId="0" applyFont="1" applyBorder="1" applyAlignment="1">
      <alignment horizontal="left" vertical="center"/>
    </xf>
    <xf numFmtId="0" fontId="5" fillId="0" borderId="25" xfId="0" applyFont="1" applyBorder="1" applyAlignment="1">
      <alignment horizontal="center" vertical="center"/>
    </xf>
    <xf numFmtId="166" fontId="5" fillId="0" borderId="25" xfId="2" applyNumberFormat="1" applyFont="1" applyBorder="1" applyAlignment="1">
      <alignment horizontal="center" vertical="center"/>
    </xf>
    <xf numFmtId="166" fontId="5" fillId="0" borderId="25" xfId="2" applyNumberFormat="1" applyFont="1" applyBorder="1" applyAlignment="1" applyProtection="1">
      <alignment horizontal="center" vertical="center"/>
    </xf>
    <xf numFmtId="0" fontId="4" fillId="0" borderId="27" xfId="0" applyFont="1" applyBorder="1" applyAlignment="1">
      <alignment horizontal="left"/>
    </xf>
    <xf numFmtId="0" fontId="5" fillId="0" borderId="28" xfId="0" applyFont="1" applyBorder="1" applyAlignment="1">
      <alignment vertical="center" wrapText="1"/>
    </xf>
    <xf numFmtId="165" fontId="6" fillId="0" borderId="15" xfId="0" applyNumberFormat="1" applyFont="1" applyBorder="1" applyAlignment="1">
      <alignment horizontal="center" vertical="center"/>
    </xf>
    <xf numFmtId="165" fontId="6" fillId="0" borderId="0" xfId="0" applyNumberFormat="1" applyFont="1" applyAlignment="1">
      <alignment horizontal="center"/>
    </xf>
    <xf numFmtId="0" fontId="5" fillId="0" borderId="12" xfId="0" applyFont="1" applyBorder="1" applyAlignment="1">
      <alignment horizontal="center"/>
    </xf>
    <xf numFmtId="165" fontId="6" fillId="0" borderId="26" xfId="0" applyNumberFormat="1" applyFont="1" applyBorder="1" applyAlignment="1">
      <alignment horizontal="center" vertical="center"/>
    </xf>
    <xf numFmtId="0" fontId="5" fillId="0" borderId="15" xfId="0" applyFont="1" applyBorder="1" applyAlignment="1">
      <alignment horizontal="center" wrapText="1"/>
    </xf>
    <xf numFmtId="0" fontId="5" fillId="0" borderId="16" xfId="0" applyFont="1" applyBorder="1" applyAlignment="1">
      <alignment horizontal="center"/>
    </xf>
    <xf numFmtId="165" fontId="14" fillId="0" borderId="0" xfId="0" applyNumberFormat="1" applyFont="1" applyAlignment="1">
      <alignment horizontal="center" vertical="center"/>
    </xf>
    <xf numFmtId="167" fontId="6" fillId="0" borderId="0" xfId="0" applyNumberFormat="1" applyFont="1" applyAlignment="1">
      <alignment horizontal="center" vertical="center"/>
    </xf>
    <xf numFmtId="2" fontId="6" fillId="0" borderId="11" xfId="0" applyNumberFormat="1" applyFont="1" applyBorder="1" applyAlignment="1">
      <alignment horizontal="center"/>
    </xf>
    <xf numFmtId="2" fontId="5" fillId="0" borderId="11" xfId="0" applyNumberFormat="1" applyFont="1" applyBorder="1" applyAlignment="1">
      <alignment horizontal="center"/>
    </xf>
    <xf numFmtId="166" fontId="5" fillId="0" borderId="8" xfId="2" applyNumberFormat="1" applyFont="1" applyFill="1" applyBorder="1" applyAlignment="1" applyProtection="1">
      <alignment horizontal="center" vertical="center"/>
    </xf>
    <xf numFmtId="0" fontId="12" fillId="9" borderId="12" xfId="0" applyFont="1" applyFill="1" applyBorder="1" applyAlignment="1">
      <alignment horizontal="center" vertical="center" wrapText="1"/>
    </xf>
    <xf numFmtId="166" fontId="5" fillId="0" borderId="0" xfId="2" applyNumberFormat="1" applyFont="1" applyFill="1" applyBorder="1" applyAlignment="1" applyProtection="1">
      <alignment horizontal="center" vertical="center"/>
    </xf>
    <xf numFmtId="0" fontId="12" fillId="0" borderId="11" xfId="0" applyFont="1" applyBorder="1" applyAlignment="1">
      <alignment horizontal="center" vertical="center" wrapText="1"/>
    </xf>
    <xf numFmtId="0" fontId="6" fillId="0" borderId="11" xfId="0" applyFont="1" applyBorder="1"/>
    <xf numFmtId="3" fontId="6" fillId="0" borderId="8" xfId="0" applyNumberFormat="1"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165" fontId="6" fillId="2" borderId="7" xfId="0" applyNumberFormat="1" applyFont="1" applyFill="1" applyBorder="1" applyAlignment="1">
      <alignment horizontal="center" vertical="center"/>
    </xf>
    <xf numFmtId="0" fontId="5" fillId="0" borderId="8" xfId="0" applyFont="1" applyBorder="1" applyAlignment="1">
      <alignment horizontal="center" wrapText="1"/>
    </xf>
    <xf numFmtId="2" fontId="6" fillId="0" borderId="11" xfId="0" applyNumberFormat="1" applyFont="1" applyBorder="1" applyAlignment="1">
      <alignment horizontal="center" vertical="center"/>
    </xf>
    <xf numFmtId="0" fontId="6" fillId="0" borderId="9"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11" xfId="0" applyFont="1" applyBorder="1" applyAlignment="1">
      <alignment horizontal="center"/>
    </xf>
    <xf numFmtId="165" fontId="6" fillId="2" borderId="0" xfId="0" applyNumberFormat="1" applyFont="1" applyFill="1" applyAlignment="1">
      <alignment horizontal="center" vertical="center"/>
    </xf>
    <xf numFmtId="0" fontId="5" fillId="0" borderId="10" xfId="0" applyFont="1" applyBorder="1" applyAlignment="1">
      <alignment horizontal="center" wrapText="1"/>
    </xf>
    <xf numFmtId="9" fontId="5" fillId="0" borderId="25" xfId="2" applyFont="1" applyFill="1" applyBorder="1" applyAlignment="1" applyProtection="1">
      <alignment horizontal="center" vertical="center"/>
    </xf>
    <xf numFmtId="0" fontId="12" fillId="9" borderId="21" xfId="0" applyFont="1" applyFill="1" applyBorder="1" applyAlignment="1">
      <alignment horizontal="center" vertical="center" wrapText="1"/>
    </xf>
    <xf numFmtId="165" fontId="6" fillId="2" borderId="15" xfId="0" applyNumberFormat="1" applyFont="1" applyFill="1" applyBorder="1" applyAlignment="1">
      <alignment horizontal="center" vertical="center"/>
    </xf>
    <xf numFmtId="9" fontId="6" fillId="0" borderId="25" xfId="2" applyFont="1" applyBorder="1" applyAlignment="1" applyProtection="1">
      <alignment horizontal="center"/>
    </xf>
    <xf numFmtId="0" fontId="6" fillId="0" borderId="16" xfId="0" applyFont="1" applyBorder="1"/>
    <xf numFmtId="0" fontId="6" fillId="0" borderId="21" xfId="0" applyFont="1" applyBorder="1"/>
    <xf numFmtId="9" fontId="6" fillId="0" borderId="7" xfId="2" applyFont="1" applyBorder="1" applyAlignment="1" applyProtection="1">
      <alignment horizontal="center" vertical="center"/>
    </xf>
    <xf numFmtId="165" fontId="5" fillId="2" borderId="26" xfId="0" applyNumberFormat="1" applyFont="1" applyFill="1" applyBorder="1" applyAlignment="1">
      <alignment horizontal="center" vertical="center"/>
    </xf>
    <xf numFmtId="0" fontId="6" fillId="0" borderId="17" xfId="0" applyFont="1" applyBorder="1"/>
    <xf numFmtId="0" fontId="6" fillId="0" borderId="10" xfId="0" applyFont="1" applyBorder="1" applyAlignment="1">
      <alignment horizontal="center"/>
    </xf>
    <xf numFmtId="165" fontId="5" fillId="0" borderId="10" xfId="0" applyNumberFormat="1" applyFont="1" applyBorder="1" applyAlignment="1">
      <alignment horizontal="center"/>
    </xf>
    <xf numFmtId="9" fontId="5" fillId="0" borderId="10" xfId="2" applyFont="1" applyBorder="1" applyAlignment="1" applyProtection="1">
      <alignment horizontal="center"/>
    </xf>
    <xf numFmtId="165" fontId="6" fillId="7" borderId="8"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0" xfId="0" applyFont="1" applyFill="1" applyAlignment="1" applyProtection="1">
      <alignment horizontal="center" vertical="center" wrapText="1"/>
      <protection locked="0"/>
    </xf>
    <xf numFmtId="0" fontId="2" fillId="2" borderId="3" xfId="0" applyFont="1" applyFill="1" applyBorder="1" applyAlignment="1">
      <alignment vertical="center" wrapText="1"/>
    </xf>
    <xf numFmtId="164" fontId="3" fillId="0" borderId="0" xfId="1" applyNumberFormat="1"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vertical="center"/>
    </xf>
    <xf numFmtId="0" fontId="2" fillId="5"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6" borderId="3" xfId="0" applyFont="1" applyFill="1" applyBorder="1" applyAlignment="1">
      <alignment vertical="center" wrapText="1"/>
    </xf>
    <xf numFmtId="0" fontId="2" fillId="7" borderId="3" xfId="0" applyFont="1" applyFill="1" applyBorder="1" applyAlignment="1">
      <alignment vertical="center" wrapText="1"/>
    </xf>
    <xf numFmtId="0" fontId="2" fillId="8" borderId="3" xfId="0" applyFont="1" applyFill="1" applyBorder="1" applyAlignment="1">
      <alignment vertical="center" wrapText="1"/>
    </xf>
    <xf numFmtId="0" fontId="4" fillId="0" borderId="0" xfId="0" applyFont="1" applyAlignment="1">
      <alignment vertical="top" wrapText="1"/>
    </xf>
    <xf numFmtId="0" fontId="3" fillId="0" borderId="0" xfId="0" applyFont="1" applyAlignment="1">
      <alignment vertical="top" wrapText="1"/>
    </xf>
    <xf numFmtId="0" fontId="4" fillId="10" borderId="0" xfId="0" applyFont="1" applyFill="1" applyAlignment="1">
      <alignment vertical="top" wrapText="1"/>
    </xf>
    <xf numFmtId="0" fontId="4" fillId="0" borderId="0" xfId="0" quotePrefix="1" applyFont="1" applyAlignment="1">
      <alignment vertical="top" wrapText="1"/>
    </xf>
    <xf numFmtId="0" fontId="4" fillId="0" borderId="0" xfId="0" applyFont="1" applyAlignment="1">
      <alignment vertical="top"/>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2" fillId="4" borderId="3" xfId="0" applyFont="1" applyFill="1" applyBorder="1" applyAlignment="1">
      <alignment vertical="center" wrapText="1"/>
    </xf>
    <xf numFmtId="0" fontId="5" fillId="0" borderId="28" xfId="0" applyFont="1" applyBorder="1" applyAlignment="1">
      <alignment horizontal="right" vertical="center" wrapText="1" indent="1"/>
    </xf>
    <xf numFmtId="0" fontId="5" fillId="0" borderId="29" xfId="0" applyFont="1" applyBorder="1" applyAlignment="1">
      <alignment horizontal="right" vertical="center" wrapText="1" indent="1"/>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2" fillId="0" borderId="20" xfId="0" applyFont="1" applyBorder="1" applyAlignment="1">
      <alignment horizontal="center" vertical="center" wrapText="1"/>
    </xf>
    <xf numFmtId="0" fontId="12" fillId="0" borderId="12" xfId="0" applyFont="1" applyBorder="1" applyAlignment="1">
      <alignment horizontal="center" vertical="center" wrapText="1"/>
    </xf>
    <xf numFmtId="0" fontId="6" fillId="5" borderId="30" xfId="0" applyFont="1" applyFill="1" applyBorder="1" applyAlignment="1" applyProtection="1">
      <alignment horizontal="left" vertical="top" wrapText="1"/>
      <protection locked="0"/>
    </xf>
    <xf numFmtId="0" fontId="6" fillId="5" borderId="26"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7" fillId="7" borderId="0" xfId="0" applyFont="1" applyFill="1" applyAlignment="1">
      <alignment horizontal="center" vertical="center"/>
    </xf>
  </cellXfs>
  <cellStyles count="3">
    <cellStyle name="Komma" xfId="1" builtinId="3"/>
    <cellStyle name="Prozent" xfId="2" builtinId="5"/>
    <cellStyle name="Standard" xfId="0" builtinId="0"/>
  </cellStyles>
  <dxfs count="6">
    <dxf>
      <font>
        <color rgb="FF00B050"/>
      </font>
      <fill>
        <patternFill>
          <bgColor rgb="FF8CF866"/>
        </patternFill>
      </fill>
    </dxf>
    <dxf>
      <font>
        <color rgb="FF00B050"/>
      </font>
      <fill>
        <patternFill>
          <bgColor rgb="FF8CF866"/>
        </patternFill>
      </fill>
    </dxf>
    <dxf>
      <font>
        <color rgb="FF00B050"/>
      </font>
      <fill>
        <patternFill>
          <bgColor rgb="FF8CF866"/>
        </patternFill>
      </fill>
    </dxf>
    <dxf>
      <font>
        <color rgb="FFFF0000"/>
      </font>
      <fill>
        <patternFill>
          <bgColor rgb="FFFFB7B7"/>
        </patternFill>
      </fill>
    </dxf>
    <dxf>
      <font>
        <color rgb="FF00B050"/>
      </font>
      <fill>
        <patternFill>
          <bgColor rgb="FF8CF866"/>
        </patternFill>
      </fill>
    </dxf>
    <dxf>
      <font>
        <color theme="6" tint="0.79998168889431442"/>
      </font>
      <fill>
        <patternFill>
          <bgColor theme="0"/>
        </patternFill>
      </fill>
    </dxf>
  </dxfs>
  <tableStyles count="0" defaultTableStyle="TableStyleMedium2" defaultPivotStyle="PivotStyleLight16"/>
  <colors>
    <mruColors>
      <color rgb="FF00B050"/>
      <color rgb="FFFF3399"/>
      <color rgb="FFFFFF99"/>
      <color rgb="FFFFB7B7"/>
      <color rgb="FFFF7C80"/>
      <color rgb="FFFF0000"/>
      <color rgb="FF8CF866"/>
      <color rgb="FFEEFFDD"/>
      <color rgb="FFFF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137391</xdr:colOff>
      <xdr:row>0</xdr:row>
      <xdr:rowOff>153238</xdr:rowOff>
    </xdr:from>
    <xdr:to>
      <xdr:col>1</xdr:col>
      <xdr:colOff>2651041</xdr:colOff>
      <xdr:row>0</xdr:row>
      <xdr:rowOff>478677</xdr:rowOff>
    </xdr:to>
    <xdr:pic>
      <xdr:nvPicPr>
        <xdr:cNvPr id="2" name="Grafik 1">
          <a:extLst>
            <a:ext uri="{FF2B5EF4-FFF2-40B4-BE49-F238E27FC236}">
              <a16:creationId xmlns:a16="http://schemas.microsoft.com/office/drawing/2014/main" id="{8035A927-902D-4729-B8FC-D41E8C3AB8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9791" y="153238"/>
          <a:ext cx="2520000" cy="32797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3E99-2AEB-430F-86AA-9A92BC1063F9}">
  <sheetPr codeName="Tabelle1">
    <pageSetUpPr fitToPage="1"/>
  </sheetPr>
  <dimension ref="B1:AI77"/>
  <sheetViews>
    <sheetView showGridLines="0" tabSelected="1" zoomScaleNormal="100" zoomScalePageLayoutView="70" workbookViewId="0">
      <selection activeCell="D6" sqref="D6"/>
    </sheetView>
  </sheetViews>
  <sheetFormatPr baseColWidth="10" defaultColWidth="11.42578125" defaultRowHeight="14.25" x14ac:dyDescent="0.2"/>
  <cols>
    <col min="1" max="1" width="2.140625" style="5" customWidth="1"/>
    <col min="2" max="2" width="63.7109375" style="5" customWidth="1"/>
    <col min="3" max="3" width="10.7109375" style="5" customWidth="1"/>
    <col min="4" max="4" width="26.7109375" style="5" customWidth="1"/>
    <col min="5" max="5" width="4.140625" style="5" customWidth="1"/>
    <col min="6" max="6" width="19.7109375" style="19" customWidth="1"/>
    <col min="7" max="7" width="13.140625" style="5" customWidth="1"/>
    <col min="8" max="9" width="11.42578125" style="5" customWidth="1"/>
    <col min="10" max="16384" width="11.42578125" style="5"/>
  </cols>
  <sheetData>
    <row r="1" spans="2:35" s="1" customFormat="1" ht="54" customHeight="1" thickBot="1" x14ac:dyDescent="0.25">
      <c r="B1" s="84"/>
      <c r="C1" s="85"/>
      <c r="D1" s="150" t="str">
        <f>Uebersetzungen!$D$4&amp;" "&amp;Uebersetzungen!$D$5&amp;" "&amp;Uebersetzungen!$C$2&amp;"."&amp;Uebersetzungen!$A$2</f>
        <v>Hilfstool Aussenraum D1 &amp; D2 Version 2026.1</v>
      </c>
      <c r="E1" s="150"/>
      <c r="F1" s="150"/>
      <c r="G1" s="151"/>
      <c r="H1" s="2"/>
      <c r="I1" s="2"/>
      <c r="J1" s="2"/>
      <c r="K1" s="2"/>
      <c r="L1" s="2"/>
      <c r="M1" s="2"/>
      <c r="N1" s="2"/>
      <c r="O1" s="2"/>
      <c r="P1" s="2"/>
      <c r="Q1" s="2"/>
      <c r="R1" s="2"/>
      <c r="S1" s="2"/>
      <c r="T1" s="2"/>
      <c r="U1" s="2"/>
      <c r="V1" s="2"/>
      <c r="W1" s="2"/>
      <c r="X1" s="2"/>
      <c r="Y1" s="3"/>
      <c r="Z1" s="4"/>
    </row>
    <row r="2" spans="2:35" s="1" customFormat="1" ht="15" x14ac:dyDescent="0.2">
      <c r="B2" s="24"/>
      <c r="C2" s="25"/>
      <c r="D2" s="26"/>
      <c r="E2" s="26"/>
      <c r="F2" s="26"/>
      <c r="G2" s="25"/>
      <c r="H2" s="2"/>
      <c r="I2" s="2"/>
      <c r="J2" s="2"/>
      <c r="K2" s="2"/>
      <c r="L2" s="2"/>
      <c r="M2" s="2"/>
      <c r="N2" s="2"/>
      <c r="O2" s="2"/>
      <c r="P2" s="2"/>
      <c r="Q2" s="2"/>
      <c r="R2" s="2"/>
      <c r="S2" s="2"/>
      <c r="T2" s="2"/>
      <c r="U2" s="2"/>
      <c r="V2" s="2"/>
      <c r="W2" s="2"/>
      <c r="X2" s="2"/>
      <c r="Y2" s="3"/>
      <c r="Z2" s="4"/>
    </row>
    <row r="3" spans="2:35" s="18" customFormat="1" ht="15" customHeight="1" x14ac:dyDescent="0.2">
      <c r="D3" s="7" t="str">
        <f>Uebersetzungen!$D$7</f>
        <v>Eingabefeld</v>
      </c>
      <c r="E3" s="8"/>
      <c r="F3" s="159" t="str">
        <f>Uebersetzungen!$D$8</f>
        <v>Eingabefeld (Freiwillig)</v>
      </c>
      <c r="G3" s="159"/>
      <c r="H3" s="9"/>
      <c r="I3" s="10"/>
      <c r="J3" s="11"/>
      <c r="K3" s="9"/>
      <c r="L3" s="12"/>
      <c r="M3" s="12"/>
      <c r="N3" s="12"/>
      <c r="O3" s="12"/>
      <c r="P3" s="12"/>
      <c r="Q3" s="12"/>
      <c r="R3" s="12"/>
      <c r="S3" s="12"/>
      <c r="T3" s="12"/>
      <c r="U3" s="12"/>
      <c r="V3" s="12"/>
      <c r="W3" s="13"/>
      <c r="X3" s="14"/>
      <c r="Y3" s="15"/>
      <c r="Z3" s="16"/>
      <c r="AA3" s="17"/>
      <c r="AB3" s="17"/>
      <c r="AC3" s="17"/>
      <c r="AD3" s="17"/>
      <c r="AE3" s="17"/>
      <c r="AF3" s="17"/>
      <c r="AG3" s="17"/>
      <c r="AH3" s="17"/>
      <c r="AI3" s="17"/>
    </row>
    <row r="4" spans="2:35" ht="15" x14ac:dyDescent="0.2">
      <c r="B4" s="6"/>
      <c r="F4" s="30"/>
    </row>
    <row r="5" spans="2:35" s="42" customFormat="1" ht="26.25" customHeight="1" thickBot="1" x14ac:dyDescent="0.3">
      <c r="B5" s="22" t="str">
        <f>Uebersetzungen!D12</f>
        <v>Berechnung der Umgebungsfläche und Anteile der Nutzungen</v>
      </c>
      <c r="C5" s="39"/>
      <c r="D5" s="40"/>
      <c r="E5" s="40"/>
      <c r="F5" s="41"/>
    </row>
    <row r="6" spans="2:35" ht="22.5" customHeight="1" x14ac:dyDescent="0.2">
      <c r="B6" s="69" t="str">
        <f>Uebersetzungen!D17</f>
        <v>Arealfläche total</v>
      </c>
      <c r="C6" s="70" t="s">
        <v>0</v>
      </c>
      <c r="D6" s="71"/>
      <c r="E6" s="86"/>
      <c r="F6" s="115"/>
      <c r="G6" s="117"/>
    </row>
    <row r="7" spans="2:35" ht="22.5" customHeight="1" x14ac:dyDescent="0.2">
      <c r="B7" s="67" t="str">
        <f>Uebersetzungen!D18</f>
        <v>Gebäudeflächen</v>
      </c>
      <c r="C7" s="33" t="s">
        <v>0</v>
      </c>
      <c r="D7" s="58"/>
      <c r="E7" s="20"/>
      <c r="F7" s="111"/>
      <c r="G7" s="100"/>
    </row>
    <row r="8" spans="2:35" ht="22.5" customHeight="1" x14ac:dyDescent="0.2">
      <c r="B8" s="67" t="str">
        <f>Uebersetzungen!D19</f>
        <v>Öffentliche Strassen</v>
      </c>
      <c r="C8" s="33" t="s">
        <v>0</v>
      </c>
      <c r="D8" s="58"/>
      <c r="E8" s="20"/>
      <c r="F8" s="111"/>
      <c r="G8" s="100"/>
    </row>
    <row r="9" spans="2:35" ht="22.5" customHeight="1" x14ac:dyDescent="0.2">
      <c r="B9" s="67" t="str">
        <f>Uebersetzungen!D20</f>
        <v>Massgebliche Umgebungsfläche</v>
      </c>
      <c r="C9" s="33" t="s">
        <v>0</v>
      </c>
      <c r="D9" s="59">
        <f>D6-D7-D8</f>
        <v>0</v>
      </c>
      <c r="E9" s="20"/>
      <c r="F9" s="20"/>
      <c r="G9" s="100"/>
    </row>
    <row r="10" spans="2:35" ht="25.9" customHeight="1" x14ac:dyDescent="0.25">
      <c r="B10" s="72" t="str">
        <f>Uebersetzungen!D91</f>
        <v>Anteile der Nutzungen / Gebäudekategorien im Areal</v>
      </c>
      <c r="C10" s="28"/>
      <c r="D10" s="29"/>
      <c r="E10" s="87"/>
      <c r="F10" s="52" t="str">
        <f>Uebersetzungen!D39</f>
        <v>Anteil Nutzung</v>
      </c>
      <c r="G10" s="100"/>
    </row>
    <row r="11" spans="2:35" ht="22.5" customHeight="1" x14ac:dyDescent="0.2">
      <c r="B11" s="73" t="str">
        <f>Uebersetzungen!D90&amp;" "&amp;Uebersetzungen!D27</f>
        <v>EBF Wohnen (I und II)</v>
      </c>
      <c r="C11" s="33" t="s">
        <v>0</v>
      </c>
      <c r="D11" s="31"/>
      <c r="E11" s="36"/>
      <c r="F11" s="119" t="str">
        <f>IFERROR(D11/$D$14,"-")</f>
        <v>-</v>
      </c>
      <c r="G11" s="100"/>
    </row>
    <row r="12" spans="2:35" ht="22.5" customHeight="1" x14ac:dyDescent="0.2">
      <c r="B12" s="67" t="str">
        <f>Uebersetzungen!D90&amp;" "&amp;Uebersetzungen!D28</f>
        <v>EBF Verwaltung, Schulen, Spitäler (III, IV, VIII)</v>
      </c>
      <c r="C12" s="33" t="s">
        <v>0</v>
      </c>
      <c r="D12" s="32"/>
      <c r="E12" s="37"/>
      <c r="F12" s="119" t="str">
        <f t="shared" ref="F12:F13" si="0">IFERROR(D12/$D$14,"-")</f>
        <v>-</v>
      </c>
      <c r="G12" s="100"/>
    </row>
    <row r="13" spans="2:35" ht="22.5" customHeight="1" x14ac:dyDescent="0.2">
      <c r="B13" s="67" t="str">
        <f>Uebersetzungen!D90&amp;" "&amp;Uebersetzungen!D29</f>
        <v>EBF Übrige Gebäudekategorien</v>
      </c>
      <c r="C13" s="33" t="s">
        <v>0</v>
      </c>
      <c r="D13" s="32"/>
      <c r="E13" s="37"/>
      <c r="F13" s="119" t="str">
        <f t="shared" si="0"/>
        <v>-</v>
      </c>
      <c r="G13" s="100"/>
    </row>
    <row r="14" spans="2:35" ht="22.5" customHeight="1" thickBot="1" x14ac:dyDescent="0.25">
      <c r="B14" s="74" t="str">
        <f>Uebersetzungen!D30</f>
        <v>EBF total</v>
      </c>
      <c r="C14" s="75" t="s">
        <v>0</v>
      </c>
      <c r="D14" s="120">
        <f>SUM(D11:D13)</f>
        <v>0</v>
      </c>
      <c r="E14" s="89"/>
      <c r="F14" s="116"/>
      <c r="G14" s="118"/>
    </row>
    <row r="15" spans="2:35" ht="15.6" customHeight="1" x14ac:dyDescent="0.2">
      <c r="B15" s="21"/>
      <c r="C15" s="19"/>
      <c r="D15" s="20"/>
      <c r="E15" s="20"/>
      <c r="F15" s="20"/>
    </row>
    <row r="16" spans="2:35" s="42" customFormat="1" ht="26.25" customHeight="1" thickBot="1" x14ac:dyDescent="0.3">
      <c r="B16" s="22" t="str">
        <f>Uebersetzungen!D9</f>
        <v>D1 Grünflächen</v>
      </c>
      <c r="F16" s="39"/>
    </row>
    <row r="17" spans="2:7" ht="15" x14ac:dyDescent="0.25">
      <c r="B17" s="60"/>
      <c r="C17" s="61"/>
      <c r="D17" s="62"/>
      <c r="E17" s="62"/>
      <c r="F17" s="90"/>
      <c r="G17" s="91"/>
    </row>
    <row r="18" spans="2:7" ht="22.5" customHeight="1" x14ac:dyDescent="0.2">
      <c r="B18" s="63" t="str">
        <f>Uebersetzungen!D21</f>
        <v>Grünflächen</v>
      </c>
      <c r="C18" s="34" t="s">
        <v>0</v>
      </c>
      <c r="D18" s="58"/>
      <c r="E18" s="92"/>
      <c r="F18" s="93"/>
      <c r="G18" s="94"/>
    </row>
    <row r="19" spans="2:7" ht="15.6" hidden="1" customHeight="1" x14ac:dyDescent="0.2">
      <c r="B19" s="63" t="str">
        <f>B11</f>
        <v>EBF Wohnen (I und II)</v>
      </c>
      <c r="C19" s="34"/>
      <c r="D19" s="37"/>
      <c r="E19" s="37"/>
      <c r="F19" s="53">
        <v>0.5</v>
      </c>
      <c r="G19" s="94"/>
    </row>
    <row r="20" spans="2:7" ht="15.6" hidden="1" customHeight="1" x14ac:dyDescent="0.2">
      <c r="B20" s="63" t="str">
        <f t="shared" ref="B20:B21" si="1">B12</f>
        <v>EBF Verwaltung, Schulen, Spitäler (III, IV, VIII)</v>
      </c>
      <c r="C20" s="34"/>
      <c r="D20" s="37"/>
      <c r="E20" s="37"/>
      <c r="F20" s="43">
        <v>0.4</v>
      </c>
      <c r="G20" s="94"/>
    </row>
    <row r="21" spans="2:7" ht="15.6" hidden="1" customHeight="1" x14ac:dyDescent="0.2">
      <c r="B21" s="63" t="str">
        <f t="shared" si="1"/>
        <v>EBF Übrige Gebäudekategorien</v>
      </c>
      <c r="C21" s="34"/>
      <c r="D21" s="37"/>
      <c r="E21" s="37"/>
      <c r="F21" s="54">
        <v>0.3</v>
      </c>
      <c r="G21" s="94"/>
    </row>
    <row r="22" spans="2:7" ht="20.25" customHeight="1" x14ac:dyDescent="0.25">
      <c r="B22" s="121"/>
      <c r="C22" s="122"/>
      <c r="D22" s="123" t="str">
        <f>Uebersetzungen!$D$41</f>
        <v>Projektwert</v>
      </c>
      <c r="E22" s="123"/>
      <c r="F22" s="124" t="str">
        <f>Uebersetzungen!$D$42</f>
        <v>Anforderung</v>
      </c>
      <c r="G22" s="95" t="str">
        <f>Uebersetzungen!$D$62</f>
        <v>Erfüllt?</v>
      </c>
    </row>
    <row r="23" spans="2:7" s="21" customFormat="1" ht="26.45" customHeight="1" x14ac:dyDescent="0.25">
      <c r="B23" s="64" t="str">
        <f>Uebersetzungen!D25</f>
        <v>Anteil Grünfläche</v>
      </c>
      <c r="C23" s="35"/>
      <c r="D23" s="38" t="str">
        <f>IFERROR(D18/D9,"-")</f>
        <v>-</v>
      </c>
      <c r="E23" s="96" t="s">
        <v>1</v>
      </c>
      <c r="F23" s="44" t="str">
        <f>IF(D14=0,"-",IFERROR(SUMPRODUCT($F$19:$F$21,$F$11:$F$13),"-"))</f>
        <v>-</v>
      </c>
      <c r="G23" s="97" t="str">
        <f>IF(OR(D23="-",F23="-"),Uebersetzungen!$D$82,IF(D23&gt;=F23,Uebersetzungen!$D$13,IF(D23&lt;F23,Uebersetzungen!$D$14,"")))</f>
        <v>Fehlende Eingabe</v>
      </c>
    </row>
    <row r="24" spans="2:7" s="21" customFormat="1" ht="13.5" customHeight="1" x14ac:dyDescent="0.25">
      <c r="B24" s="65"/>
      <c r="C24" s="57"/>
      <c r="D24" s="55"/>
      <c r="E24" s="98"/>
      <c r="F24" s="56"/>
      <c r="G24" s="99"/>
    </row>
    <row r="25" spans="2:7" ht="20.65" customHeight="1" x14ac:dyDescent="0.25">
      <c r="B25" s="66" t="str">
        <f>Uebersetzungen!D24</f>
        <v>Fehlende Grünfläche zur Erreichung der Anforderung</v>
      </c>
      <c r="C25" s="34"/>
      <c r="E25" s="20"/>
      <c r="G25" s="100"/>
    </row>
    <row r="26" spans="2:7" ht="22.5" customHeight="1" x14ac:dyDescent="0.2">
      <c r="B26" s="67" t="str">
        <f>Uebersetzungen!D22</f>
        <v>Begrünte Dächer zur Kompensation von Grünflächen</v>
      </c>
      <c r="C26" s="33" t="s">
        <v>0</v>
      </c>
      <c r="D26" s="31"/>
      <c r="E26" s="152" t="s">
        <v>1</v>
      </c>
      <c r="F26" s="152">
        <f>IF(OR(D23="-",F23="-",D23&gt;=F23),0,(F23-D23)*D9)</f>
        <v>0</v>
      </c>
      <c r="G26" s="154" t="str">
        <f>IF(F26="","",IF(F26=0,"",IF(F26-D26-D27&lt;=0,Uebersetzungen!D13,Uebersetzungen!D14)))</f>
        <v/>
      </c>
    </row>
    <row r="27" spans="2:7" ht="22.5" customHeight="1" x14ac:dyDescent="0.2">
      <c r="B27" s="67" t="str">
        <f>Uebersetzungen!D23</f>
        <v>Begrünte Fassaden zur Kompensation von Grünflächen</v>
      </c>
      <c r="C27" s="33" t="s">
        <v>0</v>
      </c>
      <c r="D27" s="31"/>
      <c r="E27" s="153"/>
      <c r="F27" s="153"/>
      <c r="G27" s="155"/>
    </row>
    <row r="28" spans="2:7" ht="22.5" customHeight="1" x14ac:dyDescent="0.2">
      <c r="B28" s="68" t="str">
        <f>Uebersetzungen!D88</f>
        <v>Begründung für die Kompensation der Grünflächen</v>
      </c>
      <c r="C28" s="21"/>
      <c r="D28" s="21"/>
      <c r="E28" s="21"/>
      <c r="G28" s="100"/>
    </row>
    <row r="29" spans="2:7" ht="70.900000000000006" customHeight="1" thickBot="1" x14ac:dyDescent="0.25">
      <c r="B29" s="156"/>
      <c r="C29" s="157"/>
      <c r="D29" s="157"/>
      <c r="E29" s="157"/>
      <c r="F29" s="157"/>
      <c r="G29" s="158"/>
    </row>
    <row r="30" spans="2:7" s="42" customFormat="1" ht="26.25" customHeight="1" thickBot="1" x14ac:dyDescent="0.3">
      <c r="B30" s="22" t="str">
        <f>Uebersetzungen!D10</f>
        <v>D2 Beschattung durch Bäume</v>
      </c>
      <c r="F30" s="39"/>
    </row>
    <row r="31" spans="2:7" s="21" customFormat="1" ht="29.25" customHeight="1" x14ac:dyDescent="0.25">
      <c r="B31" s="60" t="str">
        <f>Uebersetzungen!D32</f>
        <v>Bäume im Areal</v>
      </c>
      <c r="C31" s="61"/>
      <c r="D31" s="76"/>
      <c r="E31" s="76"/>
      <c r="F31" s="90" t="str">
        <f>Uebersetzungen!D40</f>
        <v>Beschattung [m2/Baum]</v>
      </c>
      <c r="G31" s="91"/>
    </row>
    <row r="32" spans="2:7" s="21" customFormat="1" ht="22.5" customHeight="1" x14ac:dyDescent="0.25">
      <c r="B32" s="67" t="str">
        <f>Uebersetzungen!D33</f>
        <v>Grosskronige Bäume</v>
      </c>
      <c r="C32" s="33" t="str">
        <f>Uebersetzungen!$D$67</f>
        <v>Anzahl</v>
      </c>
      <c r="D32" s="46"/>
      <c r="E32" s="101"/>
      <c r="F32" s="102">
        <v>75</v>
      </c>
      <c r="G32" s="103"/>
    </row>
    <row r="33" spans="2:7" s="21" customFormat="1" ht="22.5" customHeight="1" x14ac:dyDescent="0.25">
      <c r="B33" s="67" t="str">
        <f>Uebersetzungen!D34</f>
        <v>Mittelkronige Bäume</v>
      </c>
      <c r="C33" s="33" t="str">
        <f>Uebersetzungen!$D$67</f>
        <v>Anzahl</v>
      </c>
      <c r="D33" s="46"/>
      <c r="E33" s="101"/>
      <c r="F33" s="102">
        <v>40</v>
      </c>
      <c r="G33" s="103"/>
    </row>
    <row r="34" spans="2:7" s="21" customFormat="1" ht="22.5" customHeight="1" x14ac:dyDescent="0.25">
      <c r="B34" s="67" t="str">
        <f>Uebersetzungen!D35</f>
        <v>Kleinkronige Bäume</v>
      </c>
      <c r="C34" s="33" t="str">
        <f>Uebersetzungen!$D$67</f>
        <v>Anzahl</v>
      </c>
      <c r="D34" s="46"/>
      <c r="E34" s="101"/>
      <c r="F34" s="102">
        <v>20</v>
      </c>
      <c r="G34" s="103"/>
    </row>
    <row r="35" spans="2:7" s="21" customFormat="1" ht="22.5" customHeight="1" x14ac:dyDescent="0.25">
      <c r="B35" s="67" t="str">
        <f>Uebersetzungen!D36</f>
        <v>Beschattung durch Bäume</v>
      </c>
      <c r="C35" s="33" t="s">
        <v>0</v>
      </c>
      <c r="D35" s="36">
        <f>SUMPRODUCT(D32:D34,F32:F34)</f>
        <v>0</v>
      </c>
      <c r="E35" s="36"/>
      <c r="F35" s="104"/>
      <c r="G35" s="103"/>
    </row>
    <row r="36" spans="2:7" s="21" customFormat="1" ht="22.5" customHeight="1" x14ac:dyDescent="0.25">
      <c r="B36" s="67" t="str">
        <f>Uebersetzungen!D36&amp;", "&amp;Uebersetzungen!D57</f>
        <v>Beschattung durch Bäume, direkte Eingabe der m2</v>
      </c>
      <c r="C36" s="33" t="s">
        <v>0</v>
      </c>
      <c r="D36" s="125"/>
      <c r="E36" s="36"/>
      <c r="F36" s="104"/>
      <c r="G36" s="103"/>
    </row>
    <row r="37" spans="2:7" s="21" customFormat="1" ht="28.5" customHeight="1" x14ac:dyDescent="0.25">
      <c r="B37" s="77"/>
      <c r="C37" s="49"/>
      <c r="D37" s="45" t="str">
        <f>Uebersetzungen!$D$41</f>
        <v>Projektwert</v>
      </c>
      <c r="E37" s="45"/>
      <c r="F37" s="105" t="str">
        <f>Uebersetzungen!$D$42</f>
        <v>Anforderung</v>
      </c>
      <c r="G37" s="88" t="str">
        <f>Uebersetzungen!$D$62</f>
        <v>Erfüllt?</v>
      </c>
    </row>
    <row r="38" spans="2:7" s="21" customFormat="1" ht="22.5" hidden="1" customHeight="1" x14ac:dyDescent="0.25">
      <c r="B38" s="78" t="str">
        <f>Uebersetzungen!D27</f>
        <v>Wohnen (I und II)</v>
      </c>
      <c r="C38" s="33"/>
      <c r="D38" s="47"/>
      <c r="E38" s="36"/>
      <c r="F38" s="43">
        <v>0.25</v>
      </c>
      <c r="G38" s="106"/>
    </row>
    <row r="39" spans="2:7" s="21" customFormat="1" ht="22.5" hidden="1" customHeight="1" x14ac:dyDescent="0.25">
      <c r="B39" s="78" t="str">
        <f>Uebersetzungen!D28</f>
        <v>Verwaltung, Schulen, Spitäler (III, IV, VIII)</v>
      </c>
      <c r="C39" s="33"/>
      <c r="D39" s="47"/>
      <c r="E39" s="36"/>
      <c r="F39" s="43">
        <v>0.2</v>
      </c>
      <c r="G39" s="106"/>
    </row>
    <row r="40" spans="2:7" s="21" customFormat="1" ht="22.5" hidden="1" customHeight="1" x14ac:dyDescent="0.25">
      <c r="B40" s="78" t="str">
        <f>Uebersetzungen!D29</f>
        <v>Übrige Gebäudekategorien</v>
      </c>
      <c r="C40" s="33"/>
      <c r="D40" s="47"/>
      <c r="E40" s="36"/>
      <c r="F40" s="43">
        <v>0.15</v>
      </c>
      <c r="G40" s="106"/>
    </row>
    <row r="41" spans="2:7" s="21" customFormat="1" ht="26.45" customHeight="1" x14ac:dyDescent="0.25">
      <c r="B41" s="64" t="str">
        <f>Uebersetzungen!D37</f>
        <v>Anteil Beschattung</v>
      </c>
      <c r="C41" s="48"/>
      <c r="D41" s="38" t="str">
        <f>IF(ISBLANK(D36),IFERROR(D35/$D$9,"-"),IFERROR(D36/$D$9,"-"))</f>
        <v>-</v>
      </c>
      <c r="E41" s="96" t="s">
        <v>1</v>
      </c>
      <c r="F41" s="44" t="str">
        <f>IF(D14=0,"-",IFERROR(SUMPRODUCT(F11:F13,F38:F40),"-"))</f>
        <v>-</v>
      </c>
      <c r="G41" s="97" t="str">
        <f>IF(OR(D41="-",F41="-"),Uebersetzungen!$D$82,IF(D41&gt;=F41,Uebersetzungen!$D$13,IF(D41&lt;F41,Uebersetzungen!$D$14,"")))</f>
        <v>Fehlende Eingabe</v>
      </c>
    </row>
    <row r="42" spans="2:7" s="21" customFormat="1" ht="12.95" customHeight="1" x14ac:dyDescent="0.25">
      <c r="B42" s="73"/>
      <c r="C42" s="50"/>
      <c r="D42" s="50"/>
      <c r="E42" s="50"/>
      <c r="F42" s="107"/>
      <c r="G42" s="103"/>
    </row>
    <row r="43" spans="2:7" s="21" customFormat="1" ht="17.850000000000001" customHeight="1" x14ac:dyDescent="0.25">
      <c r="B43" s="66" t="str">
        <f>Uebersetzungen!D63</f>
        <v>Erhalt von bestehenden Bäumen</v>
      </c>
      <c r="C43" s="51"/>
      <c r="D43" s="52"/>
      <c r="E43" s="108"/>
      <c r="F43" s="109"/>
      <c r="G43" s="110"/>
    </row>
    <row r="44" spans="2:7" s="21" customFormat="1" ht="22.5" customHeight="1" x14ac:dyDescent="0.25">
      <c r="B44" s="78" t="str">
        <f>Uebersetzungen!D64</f>
        <v>Bestehende gesunde Bäume mit Stammumfang 60 cm oder mehr</v>
      </c>
      <c r="C44" s="33" t="str">
        <f>Uebersetzungen!$D$67</f>
        <v>Anzahl</v>
      </c>
      <c r="D44" s="31"/>
      <c r="E44" s="20"/>
      <c r="F44" s="111"/>
      <c r="G44" s="103"/>
    </row>
    <row r="45" spans="2:7" s="21" customFormat="1" ht="22.5" customHeight="1" x14ac:dyDescent="0.25">
      <c r="B45" s="79" t="str">
        <f>Uebersetzungen!D65</f>
        <v>davon werden gefällt</v>
      </c>
      <c r="C45" s="33" t="str">
        <f>Uebersetzungen!$D$67</f>
        <v>Anzahl</v>
      </c>
      <c r="D45" s="31"/>
      <c r="E45" s="20"/>
      <c r="F45" s="111"/>
      <c r="G45" s="103"/>
    </row>
    <row r="46" spans="2:7" s="21" customFormat="1" ht="22.5" customHeight="1" x14ac:dyDescent="0.25">
      <c r="B46" s="66"/>
      <c r="C46" s="51"/>
      <c r="D46" s="52" t="str">
        <f>Uebersetzungen!$D$41</f>
        <v>Projektwert</v>
      </c>
      <c r="E46" s="52"/>
      <c r="F46" s="112" t="str">
        <f>Uebersetzungen!$D$42</f>
        <v>Anforderung</v>
      </c>
      <c r="G46" s="88" t="str">
        <f>Uebersetzungen!$D$62</f>
        <v>Erfüllt?</v>
      </c>
    </row>
    <row r="47" spans="2:7" s="21" customFormat="1" ht="26.45" customHeight="1" thickBot="1" x14ac:dyDescent="0.3">
      <c r="B47" s="80" t="str">
        <f>Uebersetzungen!$D$66</f>
        <v>Anteil erhaltene Bäume</v>
      </c>
      <c r="C47" s="81"/>
      <c r="D47" s="82" t="str">
        <f>IF(ISBLANK($D$44),"-",IF(D44=0,100%,($D$44-$D$45)/$D$44))</f>
        <v>-</v>
      </c>
      <c r="E47" s="113" t="s">
        <v>1</v>
      </c>
      <c r="F47" s="83">
        <v>0.33</v>
      </c>
      <c r="G47" s="114" t="str">
        <f>IF(OR(D47="-",F47="-"),Uebersetzungen!$D$82,IF(D47&gt;=F47,Uebersetzungen!$D$13,IF(D47&lt;F47,Uebersetzungen!$D$14,"")))</f>
        <v>Fehlende Eingabe</v>
      </c>
    </row>
    <row r="48" spans="2:7" ht="15.6" customHeight="1" x14ac:dyDescent="0.2"/>
    <row r="49" spans="2:6" ht="22.5" customHeight="1" x14ac:dyDescent="0.2">
      <c r="B49" s="21"/>
      <c r="C49" s="21"/>
      <c r="D49" s="21"/>
      <c r="E49" s="21"/>
    </row>
    <row r="50" spans="2:6" ht="14.45" customHeight="1" x14ac:dyDescent="0.2">
      <c r="B50" s="21"/>
      <c r="C50" s="21"/>
      <c r="D50" s="21"/>
      <c r="E50" s="21"/>
    </row>
    <row r="51" spans="2:6" s="21" customFormat="1" ht="15" customHeight="1" x14ac:dyDescent="0.25">
      <c r="F51" s="19"/>
    </row>
    <row r="52" spans="2:6" s="21" customFormat="1" ht="30" customHeight="1" x14ac:dyDescent="0.25">
      <c r="F52" s="19"/>
    </row>
    <row r="53" spans="2:6" s="21" customFormat="1" ht="15" customHeight="1" x14ac:dyDescent="0.25">
      <c r="F53" s="19"/>
    </row>
    <row r="54" spans="2:6" s="21" customFormat="1" ht="24" customHeight="1" x14ac:dyDescent="0.25">
      <c r="F54" s="19"/>
    </row>
    <row r="55" spans="2:6" s="21" customFormat="1" ht="15" customHeight="1" x14ac:dyDescent="0.25">
      <c r="F55" s="19"/>
    </row>
    <row r="56" spans="2:6" s="21" customFormat="1" ht="23.1" customHeight="1" x14ac:dyDescent="0.25">
      <c r="F56" s="19"/>
    </row>
    <row r="57" spans="2:6" s="21" customFormat="1" ht="75" customHeight="1" x14ac:dyDescent="0.25">
      <c r="F57" s="19"/>
    </row>
    <row r="58" spans="2:6" s="21" customFormat="1" x14ac:dyDescent="0.25">
      <c r="F58" s="19"/>
    </row>
    <row r="59" spans="2:6" s="21" customFormat="1" ht="14.45" customHeight="1" x14ac:dyDescent="0.25">
      <c r="F59" s="19"/>
    </row>
    <row r="60" spans="2:6" s="21" customFormat="1" ht="27.95" customHeight="1" x14ac:dyDescent="0.25">
      <c r="F60" s="19"/>
    </row>
    <row r="61" spans="2:6" s="21" customFormat="1" ht="27.95" customHeight="1" x14ac:dyDescent="0.25">
      <c r="F61" s="19"/>
    </row>
    <row r="62" spans="2:6" s="21" customFormat="1" ht="27.95" customHeight="1" x14ac:dyDescent="0.25">
      <c r="B62" s="23"/>
      <c r="C62" s="23"/>
      <c r="D62" s="23"/>
      <c r="E62" s="23"/>
      <c r="F62" s="27"/>
    </row>
    <row r="63" spans="2:6" s="21" customFormat="1" ht="27.95" customHeight="1" x14ac:dyDescent="0.25">
      <c r="B63" s="23"/>
      <c r="C63" s="23"/>
      <c r="D63" s="23"/>
      <c r="E63" s="23"/>
      <c r="F63" s="27"/>
    </row>
    <row r="64" spans="2:6" s="21" customFormat="1" ht="24.6" customHeight="1" x14ac:dyDescent="0.25">
      <c r="B64" s="23"/>
      <c r="C64" s="23"/>
      <c r="D64" s="23"/>
      <c r="E64" s="23"/>
      <c r="F64" s="27"/>
    </row>
    <row r="65" spans="2:6" s="21" customFormat="1" ht="15" customHeight="1" x14ac:dyDescent="0.25">
      <c r="B65" s="23"/>
      <c r="C65" s="23"/>
      <c r="D65" s="23"/>
      <c r="E65" s="23"/>
      <c r="F65" s="27"/>
    </row>
    <row r="66" spans="2:6" s="21" customFormat="1" ht="27.6" customHeight="1" x14ac:dyDescent="0.25">
      <c r="B66" s="23"/>
      <c r="C66" s="23"/>
      <c r="D66" s="23"/>
      <c r="E66" s="23"/>
      <c r="F66" s="27"/>
    </row>
    <row r="67" spans="2:6" s="21" customFormat="1" ht="27.6" customHeight="1" x14ac:dyDescent="0.25">
      <c r="B67" s="23"/>
      <c r="C67" s="23"/>
      <c r="D67" s="23"/>
      <c r="E67" s="23"/>
      <c r="F67" s="27"/>
    </row>
    <row r="68" spans="2:6" s="21" customFormat="1" ht="27.6" customHeight="1" x14ac:dyDescent="0.25">
      <c r="B68" s="23"/>
      <c r="C68" s="23"/>
      <c r="D68" s="23"/>
      <c r="E68" s="23"/>
      <c r="F68" s="27"/>
    </row>
    <row r="69" spans="2:6" s="23" customFormat="1" ht="27.6" customHeight="1" x14ac:dyDescent="0.2">
      <c r="B69" s="5"/>
      <c r="C69" s="5"/>
      <c r="D69" s="5"/>
      <c r="E69" s="5"/>
      <c r="F69" s="19"/>
    </row>
    <row r="70" spans="2:6" s="23" customFormat="1" ht="15" customHeight="1" x14ac:dyDescent="0.2">
      <c r="B70" s="5"/>
      <c r="C70" s="5"/>
      <c r="D70" s="5"/>
      <c r="E70" s="5"/>
      <c r="F70" s="19"/>
    </row>
    <row r="71" spans="2:6" s="23" customFormat="1" ht="27.6" customHeight="1" x14ac:dyDescent="0.2">
      <c r="B71" s="5"/>
      <c r="C71" s="5"/>
      <c r="D71" s="5"/>
      <c r="E71" s="5"/>
      <c r="F71" s="19"/>
    </row>
    <row r="72" spans="2:6" s="23" customFormat="1" ht="27.6" customHeight="1" x14ac:dyDescent="0.2">
      <c r="B72" s="5"/>
      <c r="C72" s="5"/>
      <c r="D72" s="5"/>
      <c r="E72" s="5"/>
      <c r="F72" s="19"/>
    </row>
    <row r="73" spans="2:6" s="23" customFormat="1" ht="27.6" customHeight="1" x14ac:dyDescent="0.2">
      <c r="B73" s="5"/>
      <c r="C73" s="5"/>
      <c r="D73" s="5"/>
      <c r="E73" s="5"/>
      <c r="F73" s="19"/>
    </row>
    <row r="74" spans="2:6" s="23" customFormat="1" ht="27.6" customHeight="1" x14ac:dyDescent="0.2">
      <c r="B74" s="5"/>
      <c r="C74" s="5"/>
      <c r="D74" s="5"/>
      <c r="E74" s="5"/>
      <c r="F74" s="19"/>
    </row>
    <row r="75" spans="2:6" s="23" customFormat="1" ht="27.6" customHeight="1" x14ac:dyDescent="0.2">
      <c r="B75" s="5"/>
      <c r="C75" s="5"/>
      <c r="D75" s="5"/>
      <c r="E75" s="5"/>
      <c r="F75" s="19"/>
    </row>
    <row r="76" spans="2:6" ht="22.5" customHeight="1" x14ac:dyDescent="0.2"/>
    <row r="77" spans="2:6" ht="75.75" customHeight="1" x14ac:dyDescent="0.2"/>
  </sheetData>
  <sheetProtection algorithmName="SHA-512" hashValue="DOxopQC4s9HToYMpypV9sOhDVWeOmunWhHBezs6GxxCFz1deMC/Q6nR176qF9OqQtYvHwFWJ2PfQOX1NjMGswQ==" saltValue="3OfqR2sNRqdOlGTOkuUL2g==" spinCount="100000" sheet="1" formatColumns="0" selectLockedCells="1"/>
  <mergeCells count="6">
    <mergeCell ref="D1:G1"/>
    <mergeCell ref="F26:F27"/>
    <mergeCell ref="G26:G27"/>
    <mergeCell ref="E26:E27"/>
    <mergeCell ref="B29:G29"/>
    <mergeCell ref="F3:G3"/>
  </mergeCells>
  <phoneticPr fontId="13" type="noConversion"/>
  <conditionalFormatting sqref="B25:F28 B29">
    <cfRule type="expression" dxfId="5" priority="10">
      <formula>IF(OR($D$23="-",$F$23="-",$F$26=0,$D$18=0),1,0)</formula>
    </cfRule>
  </conditionalFormatting>
  <pageMargins left="0.70866141732283472" right="0.70866141732283472" top="0.78740157480314965" bottom="0.78740157480314965" header="0.31496062992125984" footer="0.31496062992125984"/>
  <pageSetup scale="64" fitToHeight="0" orientation="portrait" r:id="rId1"/>
  <rowBreaks count="1" manualBreakCount="1">
    <brk id="47" min="1" max="4" man="1"/>
  </rowBreaks>
  <colBreaks count="1" manualBreakCount="1">
    <brk id="7"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5" operator="equal" id="{8E4E29BD-C51A-46FD-A08D-261C728EF2DB}">
            <xm:f>Uebersetzungen!$D$13</xm:f>
            <x14:dxf>
              <font>
                <color rgb="FF00B050"/>
              </font>
              <fill>
                <patternFill>
                  <bgColor rgb="FF8CF866"/>
                </patternFill>
              </fill>
            </x14:dxf>
          </x14:cfRule>
          <xm:sqref>G23</xm:sqref>
        </x14:conditionalFormatting>
        <x14:conditionalFormatting xmlns:xm="http://schemas.microsoft.com/office/excel/2006/main">
          <x14:cfRule type="expression" priority="3" id="{4BD58B26-D1FB-4A2A-8E69-DF2DBB7DE929}">
            <xm:f>IF(G26=Uebersetzungen!$D$14,1,0)</xm:f>
            <x14:dxf>
              <font>
                <color rgb="FFFF0000"/>
              </font>
              <fill>
                <patternFill>
                  <bgColor rgb="FFFFB7B7"/>
                </patternFill>
              </fill>
            </x14:dxf>
          </x14:cfRule>
          <x14:cfRule type="cellIs" priority="4" operator="equal" id="{69037253-D4B3-4F21-BF10-AE0F14B9FDBC}">
            <xm:f>Uebersetzungen!$D$13</xm:f>
            <x14:dxf>
              <font>
                <color rgb="FF00B050"/>
              </font>
              <fill>
                <patternFill>
                  <bgColor rgb="FF8CF866"/>
                </patternFill>
              </fill>
            </x14:dxf>
          </x14:cfRule>
          <xm:sqref>G26</xm:sqref>
        </x14:conditionalFormatting>
        <x14:conditionalFormatting xmlns:xm="http://schemas.microsoft.com/office/excel/2006/main">
          <x14:cfRule type="cellIs" priority="2" operator="equal" id="{D4FA326C-A95E-480E-87F0-B92A3675411C}">
            <xm:f>Uebersetzungen!$D$13</xm:f>
            <x14:dxf>
              <font>
                <color rgb="FF00B050"/>
              </font>
              <fill>
                <patternFill>
                  <bgColor rgb="FF8CF866"/>
                </patternFill>
              </fill>
            </x14:dxf>
          </x14:cfRule>
          <xm:sqref>G41</xm:sqref>
        </x14:conditionalFormatting>
        <x14:conditionalFormatting xmlns:xm="http://schemas.microsoft.com/office/excel/2006/main">
          <x14:cfRule type="cellIs" priority="1" operator="equal" id="{470E7F77-BFED-4C2B-A551-EA0A6E3C83FB}">
            <xm:f>Uebersetzungen!$D$13</xm:f>
            <x14:dxf>
              <font>
                <color rgb="FF00B050"/>
              </font>
              <fill>
                <patternFill>
                  <bgColor rgb="FF8CF866"/>
                </patternFill>
              </fill>
            </x14:dxf>
          </x14:cfRule>
          <xm:sqref>G47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D9CA2-27AE-437F-8DAB-69BE66777744}">
  <sheetPr codeName="Tabelle4"/>
  <dimension ref="A1:I178"/>
  <sheetViews>
    <sheetView topLeftCell="B1" zoomScaleNormal="100" workbookViewId="0">
      <selection activeCell="G92" sqref="G92"/>
    </sheetView>
  </sheetViews>
  <sheetFormatPr baseColWidth="10" defaultColWidth="11.42578125" defaultRowHeight="12" x14ac:dyDescent="0.2"/>
  <cols>
    <col min="1" max="1" width="6.85546875" style="1" customWidth="1"/>
    <col min="2" max="2" width="12.7109375" style="1" customWidth="1"/>
    <col min="3" max="3" width="12.140625" style="2" customWidth="1"/>
    <col min="4" max="4" width="46.28515625" style="142" customWidth="1"/>
    <col min="5" max="5" width="51.28515625" style="142" customWidth="1"/>
    <col min="6" max="6" width="46.28515625" style="142" customWidth="1"/>
    <col min="7" max="7" width="46.28515625" style="146" customWidth="1"/>
    <col min="8" max="8" width="11.42578125" style="1"/>
    <col min="9" max="9" width="6.140625" style="1" customWidth="1"/>
    <col min="10" max="16384" width="11.42578125" style="1"/>
  </cols>
  <sheetData>
    <row r="1" spans="1:9" s="133" customFormat="1" ht="23.25" customHeight="1" thickBot="1" x14ac:dyDescent="0.3">
      <c r="A1" s="126">
        <f>VLOOKUP(C1,H1:I3,2)</f>
        <v>1</v>
      </c>
      <c r="B1" s="127" t="s">
        <v>2</v>
      </c>
      <c r="C1" s="128" t="s">
        <v>3</v>
      </c>
      <c r="D1" s="147"/>
      <c r="E1" s="129" t="s">
        <v>4</v>
      </c>
      <c r="F1" s="130"/>
      <c r="G1" s="130"/>
      <c r="H1" s="131" t="str">
        <f>E3</f>
        <v>deutsch</v>
      </c>
      <c r="I1" s="132">
        <v>1</v>
      </c>
    </row>
    <row r="2" spans="1:9" s="133" customFormat="1" ht="23.25" customHeight="1" thickBot="1" x14ac:dyDescent="0.3">
      <c r="A2" s="134">
        <v>1</v>
      </c>
      <c r="B2" s="135"/>
      <c r="C2" s="136">
        <v>2026</v>
      </c>
      <c r="D2" s="148" t="s">
        <v>5</v>
      </c>
      <c r="E2" s="131"/>
      <c r="F2" s="130"/>
      <c r="G2" s="130"/>
      <c r="H2" s="131" t="str">
        <f>F3</f>
        <v>französisch</v>
      </c>
      <c r="I2" s="132">
        <v>2</v>
      </c>
    </row>
    <row r="3" spans="1:9" s="133" customFormat="1" ht="23.25" customHeight="1" x14ac:dyDescent="0.25">
      <c r="A3" s="137"/>
      <c r="B3" s="138"/>
      <c r="C3" s="138" t="s">
        <v>6</v>
      </c>
      <c r="D3" s="149" t="s">
        <v>7</v>
      </c>
      <c r="E3" s="139" t="s">
        <v>3</v>
      </c>
      <c r="F3" s="140" t="s">
        <v>8</v>
      </c>
      <c r="G3" s="141" t="s">
        <v>9</v>
      </c>
      <c r="H3" s="131" t="str">
        <f>G3</f>
        <v>italienisch</v>
      </c>
      <c r="I3" s="132">
        <v>3</v>
      </c>
    </row>
    <row r="4" spans="1:9" ht="23.25" customHeight="1" x14ac:dyDescent="0.2">
      <c r="C4" s="2">
        <v>1</v>
      </c>
      <c r="D4" s="142" t="str">
        <f>INDEX($E$4:$G$503,$C4,$A$1)</f>
        <v>Hilfstool Aussenraum D1 &amp; D2</v>
      </c>
      <c r="E4" s="142" t="s">
        <v>10</v>
      </c>
      <c r="F4" s="143" t="s">
        <v>11</v>
      </c>
      <c r="G4" s="142" t="s">
        <v>12</v>
      </c>
    </row>
    <row r="5" spans="1:9" x14ac:dyDescent="0.2">
      <c r="C5" s="2">
        <v>2</v>
      </c>
      <c r="D5" s="142" t="str">
        <f t="shared" ref="D5:D67" si="0">INDEX($E$4:$G$503,$C5,$A$1)</f>
        <v>Version</v>
      </c>
      <c r="E5" s="142" t="s">
        <v>13</v>
      </c>
      <c r="F5" s="143" t="s">
        <v>13</v>
      </c>
      <c r="G5" s="142" t="s">
        <v>14</v>
      </c>
    </row>
    <row r="6" spans="1:9" x14ac:dyDescent="0.2">
      <c r="C6" s="2">
        <v>3</v>
      </c>
      <c r="D6" s="142" t="str">
        <f t="shared" si="0"/>
        <v>Listen</v>
      </c>
      <c r="E6" s="142" t="s">
        <v>15</v>
      </c>
      <c r="F6" s="143" t="s">
        <v>16</v>
      </c>
      <c r="G6" s="142" t="s">
        <v>17</v>
      </c>
    </row>
    <row r="7" spans="1:9" x14ac:dyDescent="0.2">
      <c r="C7" s="2">
        <v>4</v>
      </c>
      <c r="D7" s="142" t="str">
        <f t="shared" si="0"/>
        <v>Eingabefeld</v>
      </c>
      <c r="E7" s="142" t="s">
        <v>18</v>
      </c>
      <c r="F7" s="143" t="s">
        <v>19</v>
      </c>
      <c r="G7" s="142" t="s">
        <v>20</v>
      </c>
    </row>
    <row r="8" spans="1:9" x14ac:dyDescent="0.2">
      <c r="C8" s="2">
        <v>5</v>
      </c>
      <c r="D8" s="142" t="str">
        <f t="shared" si="0"/>
        <v>Eingabefeld (Freiwillig)</v>
      </c>
      <c r="E8" s="142" t="s">
        <v>21</v>
      </c>
      <c r="F8" s="143" t="s">
        <v>22</v>
      </c>
      <c r="G8" s="142" t="s">
        <v>23</v>
      </c>
    </row>
    <row r="9" spans="1:9" x14ac:dyDescent="0.2">
      <c r="C9" s="2">
        <v>6</v>
      </c>
      <c r="D9" s="142" t="str">
        <f t="shared" si="0"/>
        <v>D1 Grünflächen</v>
      </c>
      <c r="E9" s="142" t="s">
        <v>24</v>
      </c>
      <c r="F9" s="143" t="s">
        <v>25</v>
      </c>
      <c r="G9" s="142" t="s">
        <v>26</v>
      </c>
    </row>
    <row r="10" spans="1:9" x14ac:dyDescent="0.2">
      <c r="C10" s="2">
        <v>7</v>
      </c>
      <c r="D10" s="142" t="str">
        <f t="shared" si="0"/>
        <v>D2 Beschattung durch Bäume</v>
      </c>
      <c r="E10" s="142" t="s">
        <v>27</v>
      </c>
      <c r="F10" s="143" t="s">
        <v>28</v>
      </c>
      <c r="G10" s="142" t="s">
        <v>29</v>
      </c>
    </row>
    <row r="11" spans="1:9" x14ac:dyDescent="0.2">
      <c r="C11" s="2">
        <v>8</v>
      </c>
      <c r="D11" s="142" t="str">
        <f t="shared" si="0"/>
        <v>D3 Naturnahe Bewirtschafttung des Niederschlags</v>
      </c>
      <c r="E11" s="142" t="s">
        <v>30</v>
      </c>
      <c r="F11" s="143" t="s">
        <v>31</v>
      </c>
      <c r="G11" s="144" t="s">
        <v>32</v>
      </c>
    </row>
    <row r="12" spans="1:9" ht="24" x14ac:dyDescent="0.2">
      <c r="C12" s="2">
        <v>9</v>
      </c>
      <c r="D12" s="142" t="str">
        <f t="shared" si="0"/>
        <v>Berechnung der Umgebungsfläche und Anteile der Nutzungen</v>
      </c>
      <c r="E12" s="142" t="s">
        <v>33</v>
      </c>
      <c r="F12" s="143" t="s">
        <v>34</v>
      </c>
      <c r="G12" s="144" t="s">
        <v>35</v>
      </c>
    </row>
    <row r="13" spans="1:9" x14ac:dyDescent="0.2">
      <c r="C13" s="2">
        <v>10</v>
      </c>
      <c r="D13" s="142" t="str">
        <f t="shared" si="0"/>
        <v>Ja</v>
      </c>
      <c r="E13" s="142" t="s">
        <v>36</v>
      </c>
      <c r="F13" s="143" t="s">
        <v>37</v>
      </c>
      <c r="G13" s="142" t="s">
        <v>38</v>
      </c>
    </row>
    <row r="14" spans="1:9" x14ac:dyDescent="0.2">
      <c r="C14" s="2">
        <v>11</v>
      </c>
      <c r="D14" s="142" t="str">
        <f>INDEX($E$4:$G$503,$C14,$A$1)</f>
        <v>Nein</v>
      </c>
      <c r="E14" s="142" t="s">
        <v>39</v>
      </c>
      <c r="F14" s="143" t="s">
        <v>40</v>
      </c>
      <c r="G14" s="142" t="s">
        <v>41</v>
      </c>
    </row>
    <row r="15" spans="1:9" x14ac:dyDescent="0.2">
      <c r="C15" s="2">
        <v>12</v>
      </c>
      <c r="D15" s="142" t="str">
        <f t="shared" si="0"/>
        <v>Eingabe</v>
      </c>
      <c r="E15" s="142" t="s">
        <v>42</v>
      </c>
      <c r="F15" s="143" t="s">
        <v>43</v>
      </c>
      <c r="G15" s="142" t="s">
        <v>44</v>
      </c>
    </row>
    <row r="16" spans="1:9" x14ac:dyDescent="0.2">
      <c r="C16" s="2">
        <v>13</v>
      </c>
      <c r="D16" s="142" t="str">
        <f t="shared" si="0"/>
        <v>m2/Baum</v>
      </c>
      <c r="E16" s="142" t="s">
        <v>45</v>
      </c>
      <c r="F16" s="143" t="s">
        <v>46</v>
      </c>
      <c r="G16" s="142" t="s">
        <v>47</v>
      </c>
    </row>
    <row r="17" spans="3:7" x14ac:dyDescent="0.2">
      <c r="C17" s="2">
        <v>14</v>
      </c>
      <c r="D17" s="142" t="str">
        <f t="shared" si="0"/>
        <v>Arealfläche total</v>
      </c>
      <c r="E17" s="142" t="s">
        <v>48</v>
      </c>
      <c r="F17" s="143" t="s">
        <v>49</v>
      </c>
      <c r="G17" s="142" t="s">
        <v>50</v>
      </c>
    </row>
    <row r="18" spans="3:7" x14ac:dyDescent="0.2">
      <c r="C18" s="2">
        <v>15</v>
      </c>
      <c r="D18" s="142" t="str">
        <f t="shared" si="0"/>
        <v>Gebäudeflächen</v>
      </c>
      <c r="E18" s="142" t="s">
        <v>51</v>
      </c>
      <c r="F18" s="143" t="s">
        <v>52</v>
      </c>
      <c r="G18" s="142" t="s">
        <v>53</v>
      </c>
    </row>
    <row r="19" spans="3:7" x14ac:dyDescent="0.2">
      <c r="C19" s="2">
        <v>16</v>
      </c>
      <c r="D19" s="142" t="str">
        <f t="shared" si="0"/>
        <v>Öffentliche Strassen</v>
      </c>
      <c r="E19" s="142" t="s">
        <v>54</v>
      </c>
      <c r="F19" s="143" t="s">
        <v>55</v>
      </c>
      <c r="G19" s="142" t="s">
        <v>56</v>
      </c>
    </row>
    <row r="20" spans="3:7" x14ac:dyDescent="0.2">
      <c r="C20" s="2">
        <v>17</v>
      </c>
      <c r="D20" s="142" t="str">
        <f t="shared" si="0"/>
        <v>Massgebliche Umgebungsfläche</v>
      </c>
      <c r="E20" s="142" t="s">
        <v>57</v>
      </c>
      <c r="F20" s="143" t="s">
        <v>58</v>
      </c>
      <c r="G20" s="142" t="s">
        <v>59</v>
      </c>
    </row>
    <row r="21" spans="3:7" x14ac:dyDescent="0.2">
      <c r="C21" s="2">
        <v>18</v>
      </c>
      <c r="D21" s="142" t="str">
        <f t="shared" si="0"/>
        <v>Grünflächen</v>
      </c>
      <c r="E21" s="142" t="s">
        <v>60</v>
      </c>
      <c r="F21" s="143" t="s">
        <v>61</v>
      </c>
      <c r="G21" s="142" t="s">
        <v>62</v>
      </c>
    </row>
    <row r="22" spans="3:7" x14ac:dyDescent="0.2">
      <c r="C22" s="2">
        <v>19</v>
      </c>
      <c r="D22" s="142" t="str">
        <f t="shared" si="0"/>
        <v>Begrünte Dächer zur Kompensation von Grünflächen</v>
      </c>
      <c r="E22" s="142" t="s">
        <v>63</v>
      </c>
      <c r="F22" s="143" t="s">
        <v>64</v>
      </c>
      <c r="G22" s="142" t="s">
        <v>65</v>
      </c>
    </row>
    <row r="23" spans="3:7" x14ac:dyDescent="0.2">
      <c r="C23" s="2">
        <v>20</v>
      </c>
      <c r="D23" s="142" t="str">
        <f t="shared" si="0"/>
        <v>Begrünte Fassaden zur Kompensation von Grünflächen</v>
      </c>
      <c r="E23" s="142" t="s">
        <v>66</v>
      </c>
      <c r="F23" s="143" t="s">
        <v>67</v>
      </c>
      <c r="G23" s="142" t="s">
        <v>68</v>
      </c>
    </row>
    <row r="24" spans="3:7" x14ac:dyDescent="0.2">
      <c r="C24" s="2">
        <v>21</v>
      </c>
      <c r="D24" s="142" t="str">
        <f t="shared" si="0"/>
        <v>Fehlende Grünfläche zur Erreichung der Anforderung</v>
      </c>
      <c r="E24" s="142" t="s">
        <v>69</v>
      </c>
      <c r="F24" s="143" t="s">
        <v>70</v>
      </c>
      <c r="G24" s="142" t="s">
        <v>71</v>
      </c>
    </row>
    <row r="25" spans="3:7" x14ac:dyDescent="0.2">
      <c r="C25" s="2">
        <v>22</v>
      </c>
      <c r="D25" s="142" t="str">
        <f t="shared" si="0"/>
        <v>Anteil Grünfläche</v>
      </c>
      <c r="E25" s="142" t="s">
        <v>72</v>
      </c>
      <c r="F25" s="143" t="s">
        <v>73</v>
      </c>
      <c r="G25" s="142" t="s">
        <v>74</v>
      </c>
    </row>
    <row r="26" spans="3:7" ht="24" x14ac:dyDescent="0.2">
      <c r="C26" s="2">
        <v>23</v>
      </c>
      <c r="D26" s="142" t="str">
        <f t="shared" si="0"/>
        <v>Energiebezugsfläche nach Nutzung / Gebäudekategorie</v>
      </c>
      <c r="E26" s="142" t="s">
        <v>75</v>
      </c>
      <c r="F26" s="143" t="s">
        <v>76</v>
      </c>
      <c r="G26" s="142" t="s">
        <v>77</v>
      </c>
    </row>
    <row r="27" spans="3:7" x14ac:dyDescent="0.2">
      <c r="C27" s="2">
        <v>24</v>
      </c>
      <c r="D27" s="142" t="str">
        <f t="shared" si="0"/>
        <v>Wohnen (I und II)</v>
      </c>
      <c r="E27" s="142" t="s">
        <v>78</v>
      </c>
      <c r="F27" s="143" t="s">
        <v>79</v>
      </c>
      <c r="G27" s="142" t="s">
        <v>80</v>
      </c>
    </row>
    <row r="28" spans="3:7" x14ac:dyDescent="0.2">
      <c r="C28" s="2">
        <v>25</v>
      </c>
      <c r="D28" s="142" t="str">
        <f t="shared" si="0"/>
        <v>Verwaltung, Schulen, Spitäler (III, IV, VIII)</v>
      </c>
      <c r="E28" s="142" t="s">
        <v>81</v>
      </c>
      <c r="F28" s="143" t="s">
        <v>82</v>
      </c>
      <c r="G28" s="142" t="s">
        <v>83</v>
      </c>
    </row>
    <row r="29" spans="3:7" x14ac:dyDescent="0.2">
      <c r="C29" s="2">
        <v>26</v>
      </c>
      <c r="D29" s="142" t="str">
        <f t="shared" si="0"/>
        <v>Übrige Gebäudekategorien</v>
      </c>
      <c r="E29" s="142" t="s">
        <v>84</v>
      </c>
      <c r="F29" s="143" t="s">
        <v>85</v>
      </c>
      <c r="G29" s="142" t="s">
        <v>86</v>
      </c>
    </row>
    <row r="30" spans="3:7" x14ac:dyDescent="0.2">
      <c r="C30" s="2">
        <v>27</v>
      </c>
      <c r="D30" s="142" t="str">
        <f t="shared" si="0"/>
        <v>EBF total</v>
      </c>
      <c r="E30" s="142" t="s">
        <v>87</v>
      </c>
      <c r="F30" s="143" t="s">
        <v>88</v>
      </c>
      <c r="G30" s="142" t="s">
        <v>89</v>
      </c>
    </row>
    <row r="31" spans="3:7" ht="24" x14ac:dyDescent="0.2">
      <c r="C31" s="2">
        <v>28</v>
      </c>
      <c r="D31" s="142" t="str">
        <f t="shared" si="0"/>
        <v>Werden die folgenden Flächen mit versickerungfähigen Belägen ausgestattet?</v>
      </c>
      <c r="E31" s="145" t="s">
        <v>90</v>
      </c>
      <c r="F31" s="143" t="s">
        <v>91</v>
      </c>
      <c r="G31" s="142" t="s">
        <v>92</v>
      </c>
    </row>
    <row r="32" spans="3:7" x14ac:dyDescent="0.2">
      <c r="C32" s="2">
        <v>29</v>
      </c>
      <c r="D32" s="142" t="str">
        <f t="shared" si="0"/>
        <v>Bäume im Areal</v>
      </c>
      <c r="E32" s="142" t="s">
        <v>93</v>
      </c>
      <c r="F32" s="143" t="s">
        <v>94</v>
      </c>
      <c r="G32" s="142" t="s">
        <v>95</v>
      </c>
    </row>
    <row r="33" spans="3:7" x14ac:dyDescent="0.2">
      <c r="C33" s="2">
        <v>30</v>
      </c>
      <c r="D33" s="142" t="str">
        <f t="shared" si="0"/>
        <v>Grosskronige Bäume</v>
      </c>
      <c r="E33" s="142" t="s">
        <v>96</v>
      </c>
      <c r="F33" s="143" t="s">
        <v>97</v>
      </c>
      <c r="G33" s="142" t="s">
        <v>98</v>
      </c>
    </row>
    <row r="34" spans="3:7" x14ac:dyDescent="0.2">
      <c r="C34" s="2">
        <v>31</v>
      </c>
      <c r="D34" s="142" t="str">
        <f t="shared" si="0"/>
        <v>Mittelkronige Bäume</v>
      </c>
      <c r="E34" s="142" t="s">
        <v>99</v>
      </c>
      <c r="F34" s="143" t="s">
        <v>100</v>
      </c>
      <c r="G34" s="142" t="s">
        <v>101</v>
      </c>
    </row>
    <row r="35" spans="3:7" x14ac:dyDescent="0.2">
      <c r="C35" s="2">
        <v>32</v>
      </c>
      <c r="D35" s="142" t="str">
        <f t="shared" si="0"/>
        <v>Kleinkronige Bäume</v>
      </c>
      <c r="E35" s="142" t="s">
        <v>102</v>
      </c>
      <c r="F35" s="143" t="s">
        <v>103</v>
      </c>
      <c r="G35" s="142" t="s">
        <v>104</v>
      </c>
    </row>
    <row r="36" spans="3:7" x14ac:dyDescent="0.2">
      <c r="C36" s="2">
        <v>33</v>
      </c>
      <c r="D36" s="142" t="str">
        <f t="shared" si="0"/>
        <v>Beschattung durch Bäume</v>
      </c>
      <c r="E36" s="142" t="s">
        <v>105</v>
      </c>
      <c r="F36" s="143" t="s">
        <v>106</v>
      </c>
      <c r="G36" s="142" t="s">
        <v>107</v>
      </c>
    </row>
    <row r="37" spans="3:7" x14ac:dyDescent="0.2">
      <c r="C37" s="2">
        <v>34</v>
      </c>
      <c r="D37" s="142" t="str">
        <f t="shared" si="0"/>
        <v>Anteil Beschattung</v>
      </c>
      <c r="E37" s="142" t="s">
        <v>108</v>
      </c>
      <c r="F37" s="143" t="s">
        <v>109</v>
      </c>
      <c r="G37" s="142" t="s">
        <v>110</v>
      </c>
    </row>
    <row r="38" spans="3:7" x14ac:dyDescent="0.2">
      <c r="C38" s="2">
        <v>35</v>
      </c>
      <c r="D38" s="142">
        <f t="shared" si="0"/>
        <v>0</v>
      </c>
      <c r="F38" s="143"/>
      <c r="G38" s="142"/>
    </row>
    <row r="39" spans="3:7" x14ac:dyDescent="0.2">
      <c r="C39" s="2">
        <v>36</v>
      </c>
      <c r="D39" s="142" t="str">
        <f t="shared" si="0"/>
        <v>Anteil Nutzung</v>
      </c>
      <c r="E39" s="142" t="s">
        <v>111</v>
      </c>
      <c r="F39" s="143" t="s">
        <v>112</v>
      </c>
      <c r="G39" s="142" t="s">
        <v>113</v>
      </c>
    </row>
    <row r="40" spans="3:7" x14ac:dyDescent="0.2">
      <c r="C40" s="2">
        <v>37</v>
      </c>
      <c r="D40" s="142" t="str">
        <f t="shared" si="0"/>
        <v>Beschattung [m2/Baum]</v>
      </c>
      <c r="E40" s="142" t="s">
        <v>114</v>
      </c>
      <c r="F40" s="143" t="s">
        <v>115</v>
      </c>
      <c r="G40" s="142" t="s">
        <v>116</v>
      </c>
    </row>
    <row r="41" spans="3:7" x14ac:dyDescent="0.2">
      <c r="C41" s="2">
        <v>38</v>
      </c>
      <c r="D41" s="142" t="str">
        <f t="shared" si="0"/>
        <v>Projektwert</v>
      </c>
      <c r="E41" s="142" t="s">
        <v>117</v>
      </c>
      <c r="F41" s="143" t="s">
        <v>118</v>
      </c>
      <c r="G41" s="142" t="s">
        <v>119</v>
      </c>
    </row>
    <row r="42" spans="3:7" x14ac:dyDescent="0.2">
      <c r="C42" s="2">
        <v>39</v>
      </c>
      <c r="D42" s="142" t="str">
        <f t="shared" si="0"/>
        <v>Anforderung</v>
      </c>
      <c r="E42" s="142" t="s">
        <v>120</v>
      </c>
      <c r="F42" s="143" t="s">
        <v>121</v>
      </c>
      <c r="G42" s="142" t="s">
        <v>122</v>
      </c>
    </row>
    <row r="43" spans="3:7" hidden="1" x14ac:dyDescent="0.2">
      <c r="C43" s="2">
        <v>40</v>
      </c>
      <c r="D43" s="142">
        <f t="shared" si="0"/>
        <v>0</v>
      </c>
      <c r="F43" s="143"/>
      <c r="G43" s="142"/>
    </row>
    <row r="44" spans="3:7" hidden="1" x14ac:dyDescent="0.2">
      <c r="C44" s="2">
        <v>41</v>
      </c>
      <c r="D44" s="142">
        <f t="shared" si="0"/>
        <v>0</v>
      </c>
      <c r="F44" s="143"/>
      <c r="G44" s="142"/>
    </row>
    <row r="45" spans="3:7" hidden="1" x14ac:dyDescent="0.2">
      <c r="C45" s="2">
        <v>42</v>
      </c>
      <c r="D45" s="142">
        <f t="shared" si="0"/>
        <v>0</v>
      </c>
      <c r="F45" s="143"/>
      <c r="G45" s="142"/>
    </row>
    <row r="46" spans="3:7" hidden="1" x14ac:dyDescent="0.2">
      <c r="C46" s="2">
        <v>43</v>
      </c>
      <c r="D46" s="142">
        <f t="shared" si="0"/>
        <v>0</v>
      </c>
      <c r="F46" s="143"/>
      <c r="G46" s="142"/>
    </row>
    <row r="47" spans="3:7" hidden="1" x14ac:dyDescent="0.2">
      <c r="C47" s="2">
        <v>44</v>
      </c>
      <c r="D47" s="142">
        <f t="shared" si="0"/>
        <v>0</v>
      </c>
      <c r="F47" s="143"/>
      <c r="G47" s="142"/>
    </row>
    <row r="48" spans="3:7" hidden="1" x14ac:dyDescent="0.2">
      <c r="C48" s="2">
        <v>45</v>
      </c>
      <c r="D48" s="142">
        <f t="shared" si="0"/>
        <v>0</v>
      </c>
      <c r="F48" s="143"/>
      <c r="G48" s="142"/>
    </row>
    <row r="49" spans="3:7" hidden="1" x14ac:dyDescent="0.2">
      <c r="C49" s="2">
        <v>46</v>
      </c>
      <c r="D49" s="142">
        <f t="shared" si="0"/>
        <v>0</v>
      </c>
      <c r="F49" s="143"/>
      <c r="G49" s="142"/>
    </row>
    <row r="50" spans="3:7" hidden="1" x14ac:dyDescent="0.2">
      <c r="C50" s="2">
        <v>47</v>
      </c>
      <c r="D50" s="142">
        <f t="shared" si="0"/>
        <v>0</v>
      </c>
      <c r="F50" s="143"/>
      <c r="G50" s="142"/>
    </row>
    <row r="51" spans="3:7" hidden="1" x14ac:dyDescent="0.2">
      <c r="C51" s="2">
        <v>48</v>
      </c>
      <c r="D51" s="142">
        <f t="shared" si="0"/>
        <v>0</v>
      </c>
      <c r="F51" s="143"/>
      <c r="G51" s="142"/>
    </row>
    <row r="52" spans="3:7" hidden="1" x14ac:dyDescent="0.2">
      <c r="C52" s="2">
        <v>49</v>
      </c>
      <c r="D52" s="142">
        <f t="shared" si="0"/>
        <v>0</v>
      </c>
      <c r="E52" s="145"/>
      <c r="F52" s="143"/>
      <c r="G52" s="142"/>
    </row>
    <row r="53" spans="3:7" hidden="1" x14ac:dyDescent="0.2">
      <c r="C53" s="2">
        <v>50</v>
      </c>
      <c r="D53" s="142">
        <f t="shared" si="0"/>
        <v>0</v>
      </c>
      <c r="F53" s="143"/>
      <c r="G53" s="142"/>
    </row>
    <row r="54" spans="3:7" hidden="1" x14ac:dyDescent="0.2">
      <c r="C54" s="2">
        <v>51</v>
      </c>
      <c r="D54" s="142">
        <f t="shared" si="0"/>
        <v>0</v>
      </c>
      <c r="F54" s="143"/>
      <c r="G54" s="142"/>
    </row>
    <row r="55" spans="3:7" hidden="1" x14ac:dyDescent="0.2">
      <c r="C55" s="2">
        <v>52</v>
      </c>
      <c r="D55" s="142">
        <f t="shared" si="0"/>
        <v>0</v>
      </c>
      <c r="F55" s="143"/>
      <c r="G55" s="142"/>
    </row>
    <row r="56" spans="3:7" x14ac:dyDescent="0.2">
      <c r="C56" s="2">
        <v>53</v>
      </c>
      <c r="D56" s="142" t="str">
        <f t="shared" si="0"/>
        <v>Kommentare</v>
      </c>
      <c r="E56" s="142" t="s">
        <v>123</v>
      </c>
      <c r="F56" s="143" t="s">
        <v>124</v>
      </c>
      <c r="G56" s="142" t="s">
        <v>125</v>
      </c>
    </row>
    <row r="57" spans="3:7" x14ac:dyDescent="0.2">
      <c r="C57" s="2">
        <v>54</v>
      </c>
      <c r="D57" s="142" t="str">
        <f t="shared" si="0"/>
        <v>direkte Eingabe der m2</v>
      </c>
      <c r="E57" s="142" t="s">
        <v>126</v>
      </c>
      <c r="F57" s="143" t="s">
        <v>127</v>
      </c>
      <c r="G57" s="142" t="s">
        <v>128</v>
      </c>
    </row>
    <row r="58" spans="3:7" x14ac:dyDescent="0.2">
      <c r="C58" s="2">
        <v>55</v>
      </c>
      <c r="D58" s="142" t="str">
        <f t="shared" si="0"/>
        <v>Keine weitere Massnahme</v>
      </c>
      <c r="E58" s="142" t="s">
        <v>129</v>
      </c>
      <c r="F58" s="143" t="s">
        <v>130</v>
      </c>
      <c r="G58" s="142" t="s">
        <v>131</v>
      </c>
    </row>
    <row r="59" spans="3:7" x14ac:dyDescent="0.2">
      <c r="C59" s="2">
        <v>56</v>
      </c>
      <c r="D59" s="142" t="str">
        <f t="shared" si="0"/>
        <v>Erfüllung der Anforderungen an den Aussenraum</v>
      </c>
      <c r="E59" s="142" t="s">
        <v>132</v>
      </c>
      <c r="F59" s="143" t="s">
        <v>133</v>
      </c>
      <c r="G59" s="142" t="s">
        <v>134</v>
      </c>
    </row>
    <row r="60" spans="3:7" x14ac:dyDescent="0.2">
      <c r="C60" s="2">
        <v>57</v>
      </c>
      <c r="D60" s="142" t="str">
        <f t="shared" si="0"/>
        <v>Übersicht</v>
      </c>
      <c r="E60" s="142" t="s">
        <v>135</v>
      </c>
      <c r="F60" s="143" t="s">
        <v>136</v>
      </c>
      <c r="G60" s="142" t="s">
        <v>137</v>
      </c>
    </row>
    <row r="61" spans="3:7" x14ac:dyDescent="0.2">
      <c r="C61" s="2">
        <v>58</v>
      </c>
      <c r="D61" s="142" t="str">
        <f t="shared" si="0"/>
        <v>Pflichtvorgaben Minergie-Areal</v>
      </c>
      <c r="E61" s="142" t="s">
        <v>138</v>
      </c>
      <c r="F61" s="143" t="s">
        <v>139</v>
      </c>
      <c r="G61" s="142" t="s">
        <v>140</v>
      </c>
    </row>
    <row r="62" spans="3:7" x14ac:dyDescent="0.2">
      <c r="C62" s="2">
        <v>59</v>
      </c>
      <c r="D62" s="142" t="str">
        <f t="shared" si="0"/>
        <v>Erfüllt?</v>
      </c>
      <c r="E62" s="142" t="s">
        <v>141</v>
      </c>
      <c r="F62" s="143" t="s">
        <v>142</v>
      </c>
      <c r="G62" s="142" t="s">
        <v>143</v>
      </c>
    </row>
    <row r="63" spans="3:7" x14ac:dyDescent="0.2">
      <c r="C63" s="2">
        <v>60</v>
      </c>
      <c r="D63" s="142" t="str">
        <f t="shared" si="0"/>
        <v>Erhalt von bestehenden Bäumen</v>
      </c>
      <c r="E63" s="142" t="s">
        <v>144</v>
      </c>
      <c r="F63" s="143" t="s">
        <v>145</v>
      </c>
      <c r="G63" s="142" t="s">
        <v>146</v>
      </c>
    </row>
    <row r="64" spans="3:7" ht="24" x14ac:dyDescent="0.2">
      <c r="C64" s="2">
        <v>61</v>
      </c>
      <c r="D64" s="142" t="str">
        <f t="shared" si="0"/>
        <v>Bestehende gesunde Bäume mit Stammumfang 60 cm oder mehr</v>
      </c>
      <c r="E64" s="142" t="s">
        <v>147</v>
      </c>
      <c r="F64" s="143" t="s">
        <v>148</v>
      </c>
      <c r="G64" s="144" t="s">
        <v>149</v>
      </c>
    </row>
    <row r="65" spans="3:7" x14ac:dyDescent="0.2">
      <c r="C65" s="2">
        <v>62</v>
      </c>
      <c r="D65" s="142" t="str">
        <f t="shared" si="0"/>
        <v>davon werden gefällt</v>
      </c>
      <c r="E65" s="142" t="s">
        <v>150</v>
      </c>
      <c r="F65" s="143" t="s">
        <v>151</v>
      </c>
      <c r="G65" s="142" t="s">
        <v>152</v>
      </c>
    </row>
    <row r="66" spans="3:7" x14ac:dyDescent="0.2">
      <c r="C66" s="2">
        <v>63</v>
      </c>
      <c r="D66" s="142" t="str">
        <f t="shared" si="0"/>
        <v>Anteil erhaltene Bäume</v>
      </c>
      <c r="E66" s="142" t="s">
        <v>153</v>
      </c>
      <c r="F66" s="143" t="s">
        <v>154</v>
      </c>
      <c r="G66" s="142" t="s">
        <v>155</v>
      </c>
    </row>
    <row r="67" spans="3:7" x14ac:dyDescent="0.2">
      <c r="C67" s="2">
        <v>64</v>
      </c>
      <c r="D67" s="142" t="str">
        <f t="shared" si="0"/>
        <v>Anzahl</v>
      </c>
      <c r="E67" s="142" t="s">
        <v>156</v>
      </c>
      <c r="F67" s="143" t="s">
        <v>157</v>
      </c>
      <c r="G67" s="142" t="s">
        <v>158</v>
      </c>
    </row>
    <row r="68" spans="3:7" hidden="1" x14ac:dyDescent="0.2">
      <c r="C68" s="2">
        <v>65</v>
      </c>
      <c r="D68" s="142">
        <f t="shared" ref="D68:D131" si="1">INDEX($E$4:$G$503,$C68,$A$1)</f>
        <v>0</v>
      </c>
      <c r="F68" s="143"/>
      <c r="G68" s="142"/>
    </row>
    <row r="69" spans="3:7" hidden="1" x14ac:dyDescent="0.2">
      <c r="C69" s="2">
        <v>66</v>
      </c>
      <c r="D69" s="142">
        <f t="shared" si="1"/>
        <v>0</v>
      </c>
      <c r="F69" s="143"/>
      <c r="G69" s="142"/>
    </row>
    <row r="70" spans="3:7" hidden="1" x14ac:dyDescent="0.2">
      <c r="C70" s="2">
        <v>67</v>
      </c>
      <c r="D70" s="142">
        <f t="shared" si="1"/>
        <v>0</v>
      </c>
      <c r="F70" s="143"/>
      <c r="G70" s="142"/>
    </row>
    <row r="71" spans="3:7" hidden="1" x14ac:dyDescent="0.2">
      <c r="C71" s="2">
        <v>68</v>
      </c>
      <c r="D71" s="142">
        <f t="shared" si="1"/>
        <v>0</v>
      </c>
      <c r="F71" s="143"/>
      <c r="G71" s="142"/>
    </row>
    <row r="72" spans="3:7" hidden="1" x14ac:dyDescent="0.2">
      <c r="C72" s="2">
        <v>69</v>
      </c>
      <c r="D72" s="142">
        <f t="shared" si="1"/>
        <v>0</v>
      </c>
      <c r="F72" s="143"/>
      <c r="G72" s="142"/>
    </row>
    <row r="73" spans="3:7" hidden="1" x14ac:dyDescent="0.2">
      <c r="C73" s="2">
        <v>70</v>
      </c>
      <c r="D73" s="142">
        <f t="shared" si="1"/>
        <v>0</v>
      </c>
      <c r="F73" s="143"/>
      <c r="G73" s="142"/>
    </row>
    <row r="74" spans="3:7" hidden="1" x14ac:dyDescent="0.2">
      <c r="C74" s="2">
        <v>71</v>
      </c>
      <c r="D74" s="142">
        <f>INDEX($E$4:$G$503,$C74,$A$1)</f>
        <v>0</v>
      </c>
      <c r="F74" s="143"/>
      <c r="G74" s="142"/>
    </row>
    <row r="75" spans="3:7" x14ac:dyDescent="0.2">
      <c r="C75" s="2">
        <v>72</v>
      </c>
      <c r="D75" s="142" t="str">
        <f t="shared" si="1"/>
        <v>(falls mehrere vorhanden)</v>
      </c>
      <c r="E75" s="142" t="s">
        <v>159</v>
      </c>
      <c r="F75" s="143" t="s">
        <v>160</v>
      </c>
      <c r="G75" s="142" t="s">
        <v>161</v>
      </c>
    </row>
    <row r="76" spans="3:7" x14ac:dyDescent="0.2">
      <c r="C76" s="2">
        <v>73</v>
      </c>
      <c r="D76" s="142" t="str">
        <f t="shared" si="1"/>
        <v>nicht vorhanden</v>
      </c>
      <c r="E76" s="142" t="s">
        <v>162</v>
      </c>
      <c r="F76" s="143" t="s">
        <v>163</v>
      </c>
      <c r="G76" s="142" t="s">
        <v>164</v>
      </c>
    </row>
    <row r="77" spans="3:7" x14ac:dyDescent="0.2">
      <c r="C77" s="2">
        <v>74</v>
      </c>
      <c r="D77" s="142" t="str">
        <f t="shared" si="1"/>
        <v>Dachflächen total</v>
      </c>
      <c r="E77" s="142" t="s">
        <v>165</v>
      </c>
      <c r="F77" s="143" t="s">
        <v>166</v>
      </c>
      <c r="G77" s="142" t="s">
        <v>167</v>
      </c>
    </row>
    <row r="78" spans="3:7" x14ac:dyDescent="0.2">
      <c r="C78" s="2">
        <v>75</v>
      </c>
      <c r="D78" s="142" t="str">
        <f t="shared" si="1"/>
        <v>Versiegelte</v>
      </c>
      <c r="E78" s="142" t="s">
        <v>168</v>
      </c>
      <c r="F78" s="143" t="s">
        <v>169</v>
      </c>
      <c r="G78" s="142" t="s">
        <v>170</v>
      </c>
    </row>
    <row r="79" spans="3:7" x14ac:dyDescent="0.2">
      <c r="C79" s="2">
        <v>76</v>
      </c>
      <c r="D79" s="142" t="str">
        <f t="shared" si="1"/>
        <v>versickerungsfähig</v>
      </c>
      <c r="E79" s="142" t="s">
        <v>171</v>
      </c>
      <c r="F79" s="143" t="s">
        <v>172</v>
      </c>
      <c r="G79" s="142" t="s">
        <v>173</v>
      </c>
    </row>
    <row r="80" spans="3:7" x14ac:dyDescent="0.2">
      <c r="C80" s="2">
        <v>77</v>
      </c>
      <c r="D80" s="142" t="str">
        <f t="shared" si="1"/>
        <v>Gesamtfläche der Ausnahmen [m2]</v>
      </c>
      <c r="E80" s="142" t="s">
        <v>174</v>
      </c>
      <c r="F80" s="143" t="s">
        <v>175</v>
      </c>
      <c r="G80" s="142" t="s">
        <v>176</v>
      </c>
    </row>
    <row r="81" spans="3:7" x14ac:dyDescent="0.2">
      <c r="C81" s="2">
        <v>78</v>
      </c>
      <c r="D81" s="142" t="str">
        <f t="shared" si="1"/>
        <v>Ausnahmen</v>
      </c>
      <c r="E81" s="142" t="s">
        <v>177</v>
      </c>
      <c r="F81" s="143" t="s">
        <v>178</v>
      </c>
      <c r="G81" s="142" t="s">
        <v>179</v>
      </c>
    </row>
    <row r="82" spans="3:7" x14ac:dyDescent="0.2">
      <c r="C82" s="2">
        <v>79</v>
      </c>
      <c r="D82" s="142" t="str">
        <f t="shared" si="1"/>
        <v>Fehlende Eingabe</v>
      </c>
      <c r="E82" s="142" t="s">
        <v>180</v>
      </c>
      <c r="F82" s="143" t="s">
        <v>181</v>
      </c>
      <c r="G82" s="142" t="s">
        <v>182</v>
      </c>
    </row>
    <row r="83" spans="3:7" x14ac:dyDescent="0.2">
      <c r="C83" s="2">
        <v>80</v>
      </c>
      <c r="D83" s="142" t="str">
        <f t="shared" si="1"/>
        <v>Ausgefüllt?</v>
      </c>
      <c r="E83" s="142" t="s">
        <v>183</v>
      </c>
      <c r="F83" s="143" t="s">
        <v>184</v>
      </c>
      <c r="G83" s="142" t="s">
        <v>185</v>
      </c>
    </row>
    <row r="84" spans="3:7" x14ac:dyDescent="0.2">
      <c r="C84" s="2">
        <v>81</v>
      </c>
      <c r="D84" s="142">
        <f t="shared" si="1"/>
        <v>0</v>
      </c>
      <c r="F84" s="143"/>
      <c r="G84" s="142"/>
    </row>
    <row r="85" spans="3:7" x14ac:dyDescent="0.2">
      <c r="C85" s="2">
        <v>82</v>
      </c>
      <c r="D85" s="142" t="str">
        <f t="shared" si="1"/>
        <v>Ausnahmen prüfen</v>
      </c>
      <c r="E85" s="142" t="s">
        <v>186</v>
      </c>
      <c r="F85" s="143" t="s">
        <v>187</v>
      </c>
      <c r="G85" s="142" t="s">
        <v>188</v>
      </c>
    </row>
    <row r="86" spans="3:7" x14ac:dyDescent="0.2">
      <c r="C86" s="2">
        <v>83</v>
      </c>
      <c r="D86" s="142">
        <f t="shared" si="1"/>
        <v>0</v>
      </c>
      <c r="F86" s="143"/>
      <c r="G86" s="142"/>
    </row>
    <row r="87" spans="3:7" ht="24" x14ac:dyDescent="0.2">
      <c r="C87" s="2">
        <v>84</v>
      </c>
      <c r="D87" s="142" t="str">
        <f t="shared" si="1"/>
        <v>Kompensatiosfläche auf Dächern/Fassaden erfüllt?</v>
      </c>
      <c r="E87" s="142" t="s">
        <v>189</v>
      </c>
      <c r="F87" s="143" t="s">
        <v>190</v>
      </c>
      <c r="G87" s="142" t="s">
        <v>191</v>
      </c>
    </row>
    <row r="88" spans="3:7" x14ac:dyDescent="0.2">
      <c r="C88" s="2">
        <v>85</v>
      </c>
      <c r="D88" s="142" t="str">
        <f t="shared" si="1"/>
        <v>Begründung für die Kompensation der Grünflächen</v>
      </c>
      <c r="E88" s="142" t="s">
        <v>192</v>
      </c>
      <c r="F88" s="143" t="s">
        <v>193</v>
      </c>
      <c r="G88" s="142" t="s">
        <v>194</v>
      </c>
    </row>
    <row r="89" spans="3:7" x14ac:dyDescent="0.2">
      <c r="C89" s="2">
        <v>86</v>
      </c>
      <c r="D89" s="142" t="str">
        <f t="shared" si="1"/>
        <v>Kann der Anteil Grünfläche nicht umgesetzt werden?</v>
      </c>
      <c r="E89" s="142" t="s">
        <v>195</v>
      </c>
      <c r="F89" s="143" t="s">
        <v>196</v>
      </c>
      <c r="G89" s="142" t="s">
        <v>197</v>
      </c>
    </row>
    <row r="90" spans="3:7" x14ac:dyDescent="0.2">
      <c r="C90" s="2">
        <v>87</v>
      </c>
      <c r="D90" s="142" t="str">
        <f t="shared" si="1"/>
        <v>EBF</v>
      </c>
      <c r="E90" s="142" t="s">
        <v>198</v>
      </c>
      <c r="F90" s="143" t="s">
        <v>199</v>
      </c>
      <c r="G90" s="142" t="s">
        <v>200</v>
      </c>
    </row>
    <row r="91" spans="3:7" ht="24" x14ac:dyDescent="0.2">
      <c r="C91" s="2">
        <v>88</v>
      </c>
      <c r="D91" s="142" t="str">
        <f t="shared" si="1"/>
        <v>Anteile der Nutzungen / Gebäudekategorien im Areal</v>
      </c>
      <c r="E91" s="142" t="s">
        <v>201</v>
      </c>
      <c r="F91" s="143" t="s">
        <v>202</v>
      </c>
      <c r="G91" s="144" t="s">
        <v>203</v>
      </c>
    </row>
    <row r="92" spans="3:7" ht="96" x14ac:dyDescent="0.2">
      <c r="C92" s="2">
        <v>89</v>
      </c>
      <c r="D92" s="142" t="str">
        <f t="shared" si="1"/>
        <v>Kommentar B43
Als Baum gilt jedes ausdauernde Gehölz, das als Hochstämmer oder Heister im Freien steht. Obst-bäume fallen nicht darunter; zu diesen zählen nicht Nussbäume, Edelkastanien, Maulbeerbäume, Ebereschen, Mehlbeerbäume, Zier-, Wildkirschen und dergleichen.</v>
      </c>
      <c r="E92" s="142" t="s">
        <v>204</v>
      </c>
      <c r="F92" s="143" t="s">
        <v>205</v>
      </c>
      <c r="G92" s="144" t="s">
        <v>206</v>
      </c>
    </row>
    <row r="93" spans="3:7" x14ac:dyDescent="0.2">
      <c r="C93" s="2">
        <v>90</v>
      </c>
      <c r="D93" s="142">
        <f t="shared" si="1"/>
        <v>0</v>
      </c>
      <c r="G93" s="142"/>
    </row>
    <row r="94" spans="3:7" x14ac:dyDescent="0.2">
      <c r="C94" s="2">
        <v>91</v>
      </c>
      <c r="D94" s="142">
        <f t="shared" si="1"/>
        <v>0</v>
      </c>
      <c r="G94" s="142"/>
    </row>
    <row r="95" spans="3:7" x14ac:dyDescent="0.2">
      <c r="C95" s="2">
        <v>92</v>
      </c>
      <c r="D95" s="142">
        <f t="shared" si="1"/>
        <v>0</v>
      </c>
      <c r="G95" s="142"/>
    </row>
    <row r="96" spans="3:7" x14ac:dyDescent="0.2">
      <c r="C96" s="2">
        <v>93</v>
      </c>
      <c r="D96" s="142">
        <f t="shared" si="1"/>
        <v>0</v>
      </c>
      <c r="G96" s="142"/>
    </row>
    <row r="97" spans="3:7" x14ac:dyDescent="0.2">
      <c r="C97" s="2">
        <v>94</v>
      </c>
      <c r="D97" s="142">
        <f t="shared" si="1"/>
        <v>0</v>
      </c>
      <c r="G97" s="142"/>
    </row>
    <row r="98" spans="3:7" x14ac:dyDescent="0.2">
      <c r="C98" s="2">
        <v>95</v>
      </c>
      <c r="D98" s="142">
        <f t="shared" si="1"/>
        <v>0</v>
      </c>
      <c r="G98" s="142"/>
    </row>
    <row r="99" spans="3:7" x14ac:dyDescent="0.2">
      <c r="C99" s="2">
        <v>96</v>
      </c>
      <c r="D99" s="142">
        <f t="shared" si="1"/>
        <v>0</v>
      </c>
      <c r="G99" s="142"/>
    </row>
    <row r="100" spans="3:7" x14ac:dyDescent="0.2">
      <c r="C100" s="2">
        <v>97</v>
      </c>
      <c r="D100" s="142">
        <f t="shared" si="1"/>
        <v>0</v>
      </c>
      <c r="G100" s="142"/>
    </row>
    <row r="101" spans="3:7" x14ac:dyDescent="0.2">
      <c r="C101" s="2">
        <v>98</v>
      </c>
      <c r="D101" s="142">
        <f t="shared" si="1"/>
        <v>0</v>
      </c>
      <c r="G101" s="142"/>
    </row>
    <row r="102" spans="3:7" x14ac:dyDescent="0.2">
      <c r="C102" s="2">
        <v>99</v>
      </c>
      <c r="D102" s="142">
        <f t="shared" si="1"/>
        <v>0</v>
      </c>
      <c r="G102" s="142"/>
    </row>
    <row r="103" spans="3:7" x14ac:dyDescent="0.2">
      <c r="C103" s="2">
        <v>100</v>
      </c>
      <c r="D103" s="142">
        <f t="shared" si="1"/>
        <v>0</v>
      </c>
      <c r="G103" s="142"/>
    </row>
    <row r="104" spans="3:7" x14ac:dyDescent="0.2">
      <c r="C104" s="2">
        <v>101</v>
      </c>
      <c r="D104" s="142">
        <f t="shared" si="1"/>
        <v>0</v>
      </c>
      <c r="G104" s="142"/>
    </row>
    <row r="105" spans="3:7" x14ac:dyDescent="0.2">
      <c r="C105" s="2">
        <v>102</v>
      </c>
      <c r="D105" s="142">
        <f t="shared" si="1"/>
        <v>0</v>
      </c>
      <c r="G105" s="142"/>
    </row>
    <row r="106" spans="3:7" x14ac:dyDescent="0.2">
      <c r="C106" s="2">
        <v>103</v>
      </c>
      <c r="D106" s="142">
        <f t="shared" si="1"/>
        <v>0</v>
      </c>
      <c r="G106" s="142"/>
    </row>
    <row r="107" spans="3:7" x14ac:dyDescent="0.2">
      <c r="C107" s="2">
        <v>104</v>
      </c>
      <c r="D107" s="142">
        <f t="shared" si="1"/>
        <v>0</v>
      </c>
      <c r="G107" s="142"/>
    </row>
    <row r="108" spans="3:7" x14ac:dyDescent="0.2">
      <c r="C108" s="2">
        <v>105</v>
      </c>
      <c r="D108" s="142">
        <f t="shared" si="1"/>
        <v>0</v>
      </c>
      <c r="G108" s="142"/>
    </row>
    <row r="109" spans="3:7" x14ac:dyDescent="0.2">
      <c r="C109" s="2">
        <v>106</v>
      </c>
      <c r="D109" s="142">
        <f t="shared" si="1"/>
        <v>0</v>
      </c>
      <c r="G109" s="142"/>
    </row>
    <row r="110" spans="3:7" x14ac:dyDescent="0.2">
      <c r="C110" s="2">
        <v>107</v>
      </c>
      <c r="D110" s="142">
        <f t="shared" si="1"/>
        <v>0</v>
      </c>
      <c r="G110" s="142"/>
    </row>
    <row r="111" spans="3:7" x14ac:dyDescent="0.2">
      <c r="C111" s="2">
        <v>108</v>
      </c>
      <c r="D111" s="142">
        <f t="shared" si="1"/>
        <v>0</v>
      </c>
      <c r="G111" s="142"/>
    </row>
    <row r="112" spans="3:7" x14ac:dyDescent="0.2">
      <c r="C112" s="2">
        <v>109</v>
      </c>
      <c r="D112" s="142">
        <f t="shared" si="1"/>
        <v>0</v>
      </c>
      <c r="G112" s="142"/>
    </row>
    <row r="113" spans="3:7" x14ac:dyDescent="0.2">
      <c r="C113" s="2">
        <v>110</v>
      </c>
      <c r="D113" s="142">
        <f t="shared" si="1"/>
        <v>0</v>
      </c>
      <c r="G113" s="142"/>
    </row>
    <row r="114" spans="3:7" x14ac:dyDescent="0.2">
      <c r="C114" s="2">
        <v>111</v>
      </c>
      <c r="D114" s="142">
        <f t="shared" si="1"/>
        <v>0</v>
      </c>
      <c r="G114" s="142"/>
    </row>
    <row r="115" spans="3:7" x14ac:dyDescent="0.2">
      <c r="C115" s="2">
        <v>112</v>
      </c>
      <c r="D115" s="142">
        <f t="shared" si="1"/>
        <v>0</v>
      </c>
      <c r="G115" s="142"/>
    </row>
    <row r="116" spans="3:7" x14ac:dyDescent="0.2">
      <c r="C116" s="2">
        <v>113</v>
      </c>
      <c r="D116" s="142">
        <f t="shared" si="1"/>
        <v>0</v>
      </c>
      <c r="G116" s="142"/>
    </row>
    <row r="117" spans="3:7" x14ac:dyDescent="0.2">
      <c r="C117" s="2">
        <v>114</v>
      </c>
      <c r="D117" s="142">
        <f t="shared" si="1"/>
        <v>0</v>
      </c>
      <c r="G117" s="142"/>
    </row>
    <row r="118" spans="3:7" x14ac:dyDescent="0.2">
      <c r="C118" s="2">
        <v>115</v>
      </c>
      <c r="D118" s="142">
        <f t="shared" si="1"/>
        <v>0</v>
      </c>
      <c r="G118" s="142"/>
    </row>
    <row r="119" spans="3:7" x14ac:dyDescent="0.2">
      <c r="C119" s="2">
        <v>116</v>
      </c>
      <c r="D119" s="142">
        <f t="shared" si="1"/>
        <v>0</v>
      </c>
      <c r="G119" s="142"/>
    </row>
    <row r="120" spans="3:7" x14ac:dyDescent="0.2">
      <c r="C120" s="2">
        <v>117</v>
      </c>
      <c r="D120" s="142">
        <f t="shared" si="1"/>
        <v>0</v>
      </c>
      <c r="G120" s="142"/>
    </row>
    <row r="121" spans="3:7" x14ac:dyDescent="0.2">
      <c r="C121" s="2">
        <v>118</v>
      </c>
      <c r="D121" s="142">
        <f t="shared" si="1"/>
        <v>0</v>
      </c>
      <c r="G121" s="142"/>
    </row>
    <row r="122" spans="3:7" x14ac:dyDescent="0.2">
      <c r="C122" s="2">
        <v>119</v>
      </c>
      <c r="D122" s="142">
        <f t="shared" si="1"/>
        <v>0</v>
      </c>
      <c r="G122" s="142"/>
    </row>
    <row r="123" spans="3:7" x14ac:dyDescent="0.2">
      <c r="C123" s="2">
        <v>120</v>
      </c>
      <c r="D123" s="142">
        <f t="shared" si="1"/>
        <v>0</v>
      </c>
      <c r="G123" s="142"/>
    </row>
    <row r="124" spans="3:7" x14ac:dyDescent="0.2">
      <c r="C124" s="2">
        <v>121</v>
      </c>
      <c r="D124" s="142">
        <f t="shared" si="1"/>
        <v>0</v>
      </c>
      <c r="G124" s="142"/>
    </row>
    <row r="125" spans="3:7" x14ac:dyDescent="0.2">
      <c r="C125" s="2">
        <v>122</v>
      </c>
      <c r="D125" s="142">
        <f t="shared" si="1"/>
        <v>0</v>
      </c>
      <c r="G125" s="142"/>
    </row>
    <row r="126" spans="3:7" x14ac:dyDescent="0.2">
      <c r="C126" s="2">
        <v>123</v>
      </c>
      <c r="D126" s="142">
        <f t="shared" si="1"/>
        <v>0</v>
      </c>
      <c r="G126" s="142"/>
    </row>
    <row r="127" spans="3:7" x14ac:dyDescent="0.2">
      <c r="C127" s="2">
        <v>124</v>
      </c>
      <c r="D127" s="142">
        <f t="shared" si="1"/>
        <v>0</v>
      </c>
      <c r="G127" s="142"/>
    </row>
    <row r="128" spans="3:7" x14ac:dyDescent="0.2">
      <c r="C128" s="2">
        <v>125</v>
      </c>
      <c r="D128" s="142">
        <f t="shared" si="1"/>
        <v>0</v>
      </c>
      <c r="G128" s="142"/>
    </row>
    <row r="129" spans="3:7" x14ac:dyDescent="0.2">
      <c r="C129" s="2">
        <v>126</v>
      </c>
      <c r="D129" s="142">
        <f t="shared" si="1"/>
        <v>0</v>
      </c>
      <c r="G129" s="142"/>
    </row>
    <row r="130" spans="3:7" x14ac:dyDescent="0.2">
      <c r="C130" s="2">
        <v>127</v>
      </c>
      <c r="D130" s="142">
        <f t="shared" si="1"/>
        <v>0</v>
      </c>
      <c r="G130" s="142"/>
    </row>
    <row r="131" spans="3:7" x14ac:dyDescent="0.2">
      <c r="C131" s="2">
        <v>128</v>
      </c>
      <c r="D131" s="142">
        <f t="shared" si="1"/>
        <v>0</v>
      </c>
      <c r="G131" s="142"/>
    </row>
    <row r="132" spans="3:7" x14ac:dyDescent="0.2">
      <c r="C132" s="2">
        <v>129</v>
      </c>
      <c r="D132" s="142">
        <f t="shared" ref="D132:D178" si="2">INDEX($E$4:$G$503,$C132,$A$1)</f>
        <v>0</v>
      </c>
      <c r="G132" s="142"/>
    </row>
    <row r="133" spans="3:7" x14ac:dyDescent="0.2">
      <c r="C133" s="2">
        <v>130</v>
      </c>
      <c r="D133" s="142">
        <f t="shared" si="2"/>
        <v>0</v>
      </c>
      <c r="G133" s="142"/>
    </row>
    <row r="134" spans="3:7" x14ac:dyDescent="0.2">
      <c r="C134" s="2">
        <v>131</v>
      </c>
      <c r="D134" s="142">
        <f t="shared" si="2"/>
        <v>0</v>
      </c>
      <c r="G134" s="142"/>
    </row>
    <row r="135" spans="3:7" x14ac:dyDescent="0.2">
      <c r="C135" s="2">
        <v>132</v>
      </c>
      <c r="D135" s="142">
        <f t="shared" si="2"/>
        <v>0</v>
      </c>
      <c r="G135" s="142"/>
    </row>
    <row r="136" spans="3:7" x14ac:dyDescent="0.2">
      <c r="C136" s="2">
        <v>133</v>
      </c>
      <c r="D136" s="142">
        <f t="shared" si="2"/>
        <v>0</v>
      </c>
      <c r="G136" s="142"/>
    </row>
    <row r="137" spans="3:7" x14ac:dyDescent="0.2">
      <c r="C137" s="2">
        <v>134</v>
      </c>
      <c r="D137" s="142">
        <f t="shared" si="2"/>
        <v>0</v>
      </c>
      <c r="G137" s="142"/>
    </row>
    <row r="138" spans="3:7" x14ac:dyDescent="0.2">
      <c r="C138" s="2">
        <v>135</v>
      </c>
      <c r="D138" s="142">
        <f t="shared" si="2"/>
        <v>0</v>
      </c>
      <c r="G138" s="142"/>
    </row>
    <row r="139" spans="3:7" x14ac:dyDescent="0.2">
      <c r="C139" s="2">
        <v>136</v>
      </c>
      <c r="D139" s="142">
        <f t="shared" si="2"/>
        <v>0</v>
      </c>
      <c r="G139" s="142"/>
    </row>
    <row r="140" spans="3:7" x14ac:dyDescent="0.2">
      <c r="C140" s="2">
        <v>137</v>
      </c>
      <c r="D140" s="142">
        <f t="shared" si="2"/>
        <v>0</v>
      </c>
      <c r="G140" s="142"/>
    </row>
    <row r="141" spans="3:7" x14ac:dyDescent="0.2">
      <c r="C141" s="2">
        <v>138</v>
      </c>
      <c r="D141" s="142">
        <f t="shared" si="2"/>
        <v>0</v>
      </c>
      <c r="G141" s="142"/>
    </row>
    <row r="142" spans="3:7" x14ac:dyDescent="0.2">
      <c r="C142" s="2">
        <v>139</v>
      </c>
      <c r="D142" s="142">
        <f t="shared" si="2"/>
        <v>0</v>
      </c>
      <c r="G142" s="142"/>
    </row>
    <row r="143" spans="3:7" x14ac:dyDescent="0.2">
      <c r="C143" s="2">
        <v>140</v>
      </c>
      <c r="D143" s="142">
        <f t="shared" si="2"/>
        <v>0</v>
      </c>
      <c r="G143" s="142"/>
    </row>
    <row r="144" spans="3:7" x14ac:dyDescent="0.2">
      <c r="C144" s="2">
        <v>141</v>
      </c>
      <c r="D144" s="142">
        <f t="shared" si="2"/>
        <v>0</v>
      </c>
    </row>
    <row r="145" spans="3:4" x14ac:dyDescent="0.2">
      <c r="C145" s="2">
        <v>142</v>
      </c>
      <c r="D145" s="142">
        <f t="shared" si="2"/>
        <v>0</v>
      </c>
    </row>
    <row r="146" spans="3:4" x14ac:dyDescent="0.2">
      <c r="C146" s="2">
        <v>143</v>
      </c>
      <c r="D146" s="142">
        <f t="shared" si="2"/>
        <v>0</v>
      </c>
    </row>
    <row r="147" spans="3:4" x14ac:dyDescent="0.2">
      <c r="C147" s="2">
        <v>144</v>
      </c>
      <c r="D147" s="142">
        <f t="shared" si="2"/>
        <v>0</v>
      </c>
    </row>
    <row r="148" spans="3:4" x14ac:dyDescent="0.2">
      <c r="C148" s="2">
        <v>145</v>
      </c>
      <c r="D148" s="142">
        <f t="shared" si="2"/>
        <v>0</v>
      </c>
    </row>
    <row r="149" spans="3:4" x14ac:dyDescent="0.2">
      <c r="C149" s="2">
        <v>146</v>
      </c>
      <c r="D149" s="142">
        <f t="shared" si="2"/>
        <v>0</v>
      </c>
    </row>
    <row r="150" spans="3:4" x14ac:dyDescent="0.2">
      <c r="C150" s="2">
        <v>147</v>
      </c>
      <c r="D150" s="142">
        <f t="shared" si="2"/>
        <v>0</v>
      </c>
    </row>
    <row r="151" spans="3:4" x14ac:dyDescent="0.2">
      <c r="C151" s="2">
        <v>148</v>
      </c>
      <c r="D151" s="142">
        <f t="shared" si="2"/>
        <v>0</v>
      </c>
    </row>
    <row r="152" spans="3:4" x14ac:dyDescent="0.2">
      <c r="C152" s="2">
        <v>149</v>
      </c>
      <c r="D152" s="142">
        <f t="shared" si="2"/>
        <v>0</v>
      </c>
    </row>
    <row r="153" spans="3:4" x14ac:dyDescent="0.2">
      <c r="C153" s="2">
        <v>150</v>
      </c>
      <c r="D153" s="142">
        <f t="shared" si="2"/>
        <v>0</v>
      </c>
    </row>
    <row r="154" spans="3:4" x14ac:dyDescent="0.2">
      <c r="C154" s="2">
        <v>151</v>
      </c>
      <c r="D154" s="142">
        <f t="shared" si="2"/>
        <v>0</v>
      </c>
    </row>
    <row r="155" spans="3:4" x14ac:dyDescent="0.2">
      <c r="C155" s="2">
        <v>152</v>
      </c>
      <c r="D155" s="142">
        <f t="shared" si="2"/>
        <v>0</v>
      </c>
    </row>
    <row r="156" spans="3:4" x14ac:dyDescent="0.2">
      <c r="C156" s="2">
        <v>153</v>
      </c>
      <c r="D156" s="142">
        <f t="shared" si="2"/>
        <v>0</v>
      </c>
    </row>
    <row r="157" spans="3:4" x14ac:dyDescent="0.2">
      <c r="C157" s="2">
        <v>154</v>
      </c>
      <c r="D157" s="142">
        <f t="shared" si="2"/>
        <v>0</v>
      </c>
    </row>
    <row r="158" spans="3:4" x14ac:dyDescent="0.2">
      <c r="C158" s="2">
        <v>155</v>
      </c>
      <c r="D158" s="142">
        <f t="shared" si="2"/>
        <v>0</v>
      </c>
    </row>
    <row r="159" spans="3:4" x14ac:dyDescent="0.2">
      <c r="C159" s="2">
        <v>156</v>
      </c>
      <c r="D159" s="142">
        <f t="shared" si="2"/>
        <v>0</v>
      </c>
    </row>
    <row r="160" spans="3:4" x14ac:dyDescent="0.2">
      <c r="C160" s="2">
        <v>157</v>
      </c>
      <c r="D160" s="142">
        <f t="shared" si="2"/>
        <v>0</v>
      </c>
    </row>
    <row r="161" spans="3:4" x14ac:dyDescent="0.2">
      <c r="C161" s="2">
        <v>158</v>
      </c>
      <c r="D161" s="142">
        <f t="shared" si="2"/>
        <v>0</v>
      </c>
    </row>
    <row r="162" spans="3:4" x14ac:dyDescent="0.2">
      <c r="C162" s="2">
        <v>159</v>
      </c>
      <c r="D162" s="142">
        <f t="shared" si="2"/>
        <v>0</v>
      </c>
    </row>
    <row r="163" spans="3:4" x14ac:dyDescent="0.2">
      <c r="C163" s="2">
        <v>160</v>
      </c>
      <c r="D163" s="142">
        <f t="shared" si="2"/>
        <v>0</v>
      </c>
    </row>
    <row r="164" spans="3:4" x14ac:dyDescent="0.2">
      <c r="C164" s="2">
        <v>161</v>
      </c>
      <c r="D164" s="142">
        <f t="shared" si="2"/>
        <v>0</v>
      </c>
    </row>
    <row r="165" spans="3:4" x14ac:dyDescent="0.2">
      <c r="C165" s="2">
        <v>162</v>
      </c>
      <c r="D165" s="142">
        <f t="shared" si="2"/>
        <v>0</v>
      </c>
    </row>
    <row r="166" spans="3:4" x14ac:dyDescent="0.2">
      <c r="C166" s="2">
        <v>163</v>
      </c>
      <c r="D166" s="142">
        <f t="shared" si="2"/>
        <v>0</v>
      </c>
    </row>
    <row r="167" spans="3:4" x14ac:dyDescent="0.2">
      <c r="C167" s="2">
        <v>164</v>
      </c>
      <c r="D167" s="142">
        <f t="shared" si="2"/>
        <v>0</v>
      </c>
    </row>
    <row r="168" spans="3:4" x14ac:dyDescent="0.2">
      <c r="C168" s="2">
        <v>165</v>
      </c>
      <c r="D168" s="142">
        <f t="shared" si="2"/>
        <v>0</v>
      </c>
    </row>
    <row r="169" spans="3:4" x14ac:dyDescent="0.2">
      <c r="C169" s="2">
        <v>166</v>
      </c>
      <c r="D169" s="142">
        <f t="shared" si="2"/>
        <v>0</v>
      </c>
    </row>
    <row r="170" spans="3:4" x14ac:dyDescent="0.2">
      <c r="C170" s="2">
        <v>167</v>
      </c>
      <c r="D170" s="142">
        <f t="shared" si="2"/>
        <v>0</v>
      </c>
    </row>
    <row r="171" spans="3:4" x14ac:dyDescent="0.2">
      <c r="C171" s="2">
        <v>168</v>
      </c>
      <c r="D171" s="142">
        <f t="shared" si="2"/>
        <v>0</v>
      </c>
    </row>
    <row r="172" spans="3:4" x14ac:dyDescent="0.2">
      <c r="C172" s="2">
        <v>169</v>
      </c>
      <c r="D172" s="142">
        <f t="shared" si="2"/>
        <v>0</v>
      </c>
    </row>
    <row r="173" spans="3:4" x14ac:dyDescent="0.2">
      <c r="C173" s="2">
        <v>170</v>
      </c>
      <c r="D173" s="142">
        <f t="shared" si="2"/>
        <v>0</v>
      </c>
    </row>
    <row r="174" spans="3:4" x14ac:dyDescent="0.2">
      <c r="C174" s="2">
        <v>171</v>
      </c>
      <c r="D174" s="142">
        <f t="shared" si="2"/>
        <v>0</v>
      </c>
    </row>
    <row r="175" spans="3:4" x14ac:dyDescent="0.2">
      <c r="C175" s="2">
        <v>172</v>
      </c>
      <c r="D175" s="142">
        <f t="shared" si="2"/>
        <v>0</v>
      </c>
    </row>
    <row r="176" spans="3:4" x14ac:dyDescent="0.2">
      <c r="C176" s="2">
        <v>173</v>
      </c>
      <c r="D176" s="142">
        <f t="shared" si="2"/>
        <v>0</v>
      </c>
    </row>
    <row r="177" spans="3:4" x14ac:dyDescent="0.2">
      <c r="C177" s="2">
        <v>174</v>
      </c>
      <c r="D177" s="142">
        <f t="shared" si="2"/>
        <v>0</v>
      </c>
    </row>
    <row r="178" spans="3:4" x14ac:dyDescent="0.2">
      <c r="C178" s="2">
        <v>175</v>
      </c>
      <c r="D178" s="142">
        <f t="shared" si="2"/>
        <v>0</v>
      </c>
    </row>
  </sheetData>
  <dataValidations count="1">
    <dataValidation type="list" allowBlank="1" showInputMessage="1" showErrorMessage="1" sqref="C1" xr:uid="{4435D264-8080-444F-AD45-AFF946C81575}">
      <formula1>$H$1:$H$3</formula1>
    </dataValidation>
  </dataValidations>
  <pageMargins left="0.7" right="0.7" top="0.78740157499999996" bottom="0.78740157499999996"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SKCW24DMUQ4M-227545371-616226</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https://mst239701.sharepoint.com/sites/Files/_layouts/15/DocIdRedir.aspx?ID=SKCW24DMUQ4M-227545371-616226</Url>
      <Description>SKCW24DMUQ4M-227545371-616226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315DD-528A-423E-97DD-FFED4D719BDF}">
  <ds:schemaRefs>
    <ds:schemaRef ds:uri="http://schemas.microsoft.com/sharepoint/events"/>
  </ds:schemaRefs>
</ds:datastoreItem>
</file>

<file path=customXml/itemProps2.xml><?xml version="1.0" encoding="utf-8"?>
<ds:datastoreItem xmlns:ds="http://schemas.openxmlformats.org/officeDocument/2006/customXml" ds:itemID="{98D0CF99-D7CE-4E3B-A0FD-26E928561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DD55E-69D8-4ACA-9518-6EF34221A89A}">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4.xml><?xml version="1.0" encoding="utf-8"?>
<ds:datastoreItem xmlns:ds="http://schemas.openxmlformats.org/officeDocument/2006/customXml" ds:itemID="{3D99E453-32DA-4894-8F98-FA5B9DFAD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Eingabe</vt:lpstr>
      <vt:lpstr>Uebersetzungen</vt:lpstr>
      <vt:lpstr>Eingabe!Druckbereich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2023-05-30T12:14:13Z</dcterms:created>
  <dcterms:modified xsi:type="dcterms:W3CDTF">2026-01-05T10:57:15Z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3f5cb11a-bd0e-4d07-9da1-b9f2a2edae42</vt:lpwstr>
  </property>
  <property fmtid="{D5CDD505-2E9C-101B-9397-08002B2CF9AE}" pid="4" name="MediaServiceImageTags">
    <vt:lpwstr/>
  </property>
</Properties>
</file>