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66925"/>
  <mc:AlternateContent xmlns:mc="http://schemas.openxmlformats.org/markup-compatibility/2006">
    <mc:Choice Requires="x15">
      <x15ac:absPath xmlns:x15ac="http://schemas.microsoft.com/office/spreadsheetml/2010/11/ac" url="https://mst239701.sharepoint.com/sites/Files/01Daten/03_Zertifizierung/01_Dokumente/05_Minergie-Areal/04_Hilfstools_Vorlagen/01_Gültig/"/>
    </mc:Choice>
  </mc:AlternateContent>
  <xr:revisionPtr revIDLastSave="5" documentId="8_{32046484-B481-47BB-93B9-37F139D46210}" xr6:coauthVersionLast="47" xr6:coauthVersionMax="47" xr10:uidLastSave="{F8CD0299-694E-4C80-AA5F-D96CBF690035}"/>
  <workbookProtection workbookAlgorithmName="SHA-512" workbookHashValue="hiAMYfy/WckX60uSGOKHXInTqy0toj0nqpjyhTctaUGHvPFNTY1oVQILwf8EVFaRxEkFBPUTuNeyW8kSWP/L+g==" workbookSaltValue="KM4jyVeI6phD7RU+xf9Y4g==" workbookSpinCount="100000" lockStructure="1"/>
  <bookViews>
    <workbookView xWindow="-120" yWindow="-120" windowWidth="38640" windowHeight="21240" xr2:uid="{168632F1-B688-42B1-B4E2-4B78CD311409}"/>
  </bookViews>
  <sheets>
    <sheet name="Eingabe" sheetId="1" r:id="rId1"/>
    <sheet name="Uebersicht" sheetId="4" r:id="rId2"/>
    <sheet name="Listen" sheetId="5" state="hidden" r:id="rId3"/>
    <sheet name="Uebersetzungen" sheetId="3" state="hidden" r:id="rId4"/>
  </sheets>
  <definedNames>
    <definedName name="_xlnm.Print_Area" localSheetId="0">Eingabe!$B$1:$E$57</definedName>
    <definedName name="_xlnm.Print_Area" localSheetId="1">Uebersicht!$B$1:$G$8</definedName>
    <definedName name="LST_Oberfläche">Listen!$B$4:$B$7</definedName>
    <definedName name="LST_Unterirdisch">Listen!$B$8:$B$10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1" l="1"/>
  <c r="F7" i="4" s="1"/>
  <c r="G7" i="4" s="1"/>
  <c r="E7" i="4"/>
  <c r="D11" i="1"/>
  <c r="D31" i="1"/>
  <c r="D49" i="1"/>
  <c r="E8" i="4" s="1"/>
  <c r="D48" i="1"/>
  <c r="F8" i="4" s="1"/>
  <c r="G8" i="4" s="1"/>
  <c r="E5" i="4"/>
  <c r="D26" i="1" l="1"/>
  <c r="F25" i="1" s="1"/>
  <c r="D33" i="1"/>
  <c r="D17" i="1"/>
  <c r="D18" i="1" s="1"/>
  <c r="F6" i="4" l="1"/>
  <c r="F5" i="4"/>
  <c r="F23" i="1"/>
  <c r="F24" i="1"/>
  <c r="H3" i="3"/>
  <c r="H2" i="3"/>
  <c r="A1" i="3" s="1"/>
  <c r="H1" i="3"/>
  <c r="D155" i="3" l="1"/>
  <c r="D41" i="3"/>
  <c r="F4" i="4" s="1"/>
  <c r="D34" i="1"/>
  <c r="E6" i="4" s="1"/>
  <c r="D140" i="3"/>
  <c r="D34" i="3"/>
  <c r="B29" i="1" s="1"/>
  <c r="D12" i="3"/>
  <c r="B7" i="1" s="1"/>
  <c r="D35" i="3"/>
  <c r="B30" i="1" s="1"/>
  <c r="D58" i="3"/>
  <c r="D76" i="3"/>
  <c r="D99" i="3"/>
  <c r="D122" i="3"/>
  <c r="D147" i="3"/>
  <c r="D52" i="3"/>
  <c r="B46" i="1" s="1"/>
  <c r="D100" i="3"/>
  <c r="D148" i="3"/>
  <c r="D75" i="3"/>
  <c r="D18" i="3"/>
  <c r="B9" i="1" s="1"/>
  <c r="D59" i="3"/>
  <c r="B4" i="4" s="1"/>
  <c r="D19" i="3"/>
  <c r="B10" i="1" s="1"/>
  <c r="D60" i="3"/>
  <c r="C2" i="4" s="1"/>
  <c r="D106" i="3"/>
  <c r="D124" i="3"/>
  <c r="D178" i="3"/>
  <c r="D170" i="3"/>
  <c r="D162" i="3"/>
  <c r="D154" i="3"/>
  <c r="D146" i="3"/>
  <c r="D138" i="3"/>
  <c r="D177" i="3"/>
  <c r="D169" i="3"/>
  <c r="D161" i="3"/>
  <c r="D153" i="3"/>
  <c r="D145" i="3"/>
  <c r="D137" i="3"/>
  <c r="D129" i="3"/>
  <c r="D121" i="3"/>
  <c r="D113" i="3"/>
  <c r="D105" i="3"/>
  <c r="D97" i="3"/>
  <c r="D89" i="3"/>
  <c r="D81" i="3"/>
  <c r="D73" i="3"/>
  <c r="D65" i="3"/>
  <c r="B37" i="1" s="1"/>
  <c r="D57" i="3"/>
  <c r="D49" i="3"/>
  <c r="D33" i="3"/>
  <c r="B28" i="1" s="1"/>
  <c r="D25" i="3"/>
  <c r="D17" i="3"/>
  <c r="B8" i="1" s="1"/>
  <c r="D9" i="3"/>
  <c r="D167" i="3"/>
  <c r="D159" i="3"/>
  <c r="D151" i="3"/>
  <c r="D143" i="3"/>
  <c r="D135" i="3"/>
  <c r="D127" i="3"/>
  <c r="D119" i="3"/>
  <c r="D111" i="3"/>
  <c r="D103" i="3"/>
  <c r="D95" i="3"/>
  <c r="D87" i="3"/>
  <c r="D79" i="3"/>
  <c r="D71" i="3"/>
  <c r="D63" i="3"/>
  <c r="B35" i="1" s="1"/>
  <c r="D55" i="3"/>
  <c r="B51" i="1" s="1"/>
  <c r="D47" i="3"/>
  <c r="B9" i="5" s="1"/>
  <c r="D39" i="3"/>
  <c r="F22" i="1" s="1"/>
  <c r="D31" i="3"/>
  <c r="B43" i="1" s="1"/>
  <c r="D23" i="3"/>
  <c r="B16" i="1" s="1"/>
  <c r="D15" i="3"/>
  <c r="C1" i="1" s="1"/>
  <c r="D7" i="3"/>
  <c r="D166" i="3"/>
  <c r="D158" i="3"/>
  <c r="D150" i="3"/>
  <c r="D142" i="3"/>
  <c r="D134" i="3"/>
  <c r="D126" i="3"/>
  <c r="D118" i="3"/>
  <c r="D110" i="3"/>
  <c r="D102" i="3"/>
  <c r="D94" i="3"/>
  <c r="D86" i="3"/>
  <c r="D78" i="3"/>
  <c r="D70" i="3"/>
  <c r="D62" i="3"/>
  <c r="G4" i="4" s="1"/>
  <c r="D54" i="3"/>
  <c r="D46" i="3"/>
  <c r="B8" i="5" s="1"/>
  <c r="D38" i="3"/>
  <c r="E22" i="1" s="1"/>
  <c r="D30" i="3"/>
  <c r="B26" i="1" s="1"/>
  <c r="D22" i="3"/>
  <c r="B15" i="1" s="1"/>
  <c r="D14" i="3"/>
  <c r="B12" i="5" s="1"/>
  <c r="D6" i="3"/>
  <c r="A1" i="5" s="1"/>
  <c r="D165" i="3"/>
  <c r="D157" i="3"/>
  <c r="D149" i="3"/>
  <c r="D141" i="3"/>
  <c r="D133" i="3"/>
  <c r="D125" i="3"/>
  <c r="D117" i="3"/>
  <c r="D109" i="3"/>
  <c r="D101" i="3"/>
  <c r="D93" i="3"/>
  <c r="D85" i="3"/>
  <c r="D77" i="3"/>
  <c r="D69" i="3"/>
  <c r="D61" i="3"/>
  <c r="D53" i="3"/>
  <c r="B47" i="1" s="1"/>
  <c r="D45" i="3"/>
  <c r="B6" i="5" s="1"/>
  <c r="D37" i="3"/>
  <c r="D29" i="3"/>
  <c r="B25" i="1" s="1"/>
  <c r="D21" i="3"/>
  <c r="B14" i="1" s="1"/>
  <c r="D13" i="3"/>
  <c r="B11" i="5" s="1"/>
  <c r="D5" i="3"/>
  <c r="D176" i="3"/>
  <c r="D168" i="3"/>
  <c r="D160" i="3"/>
  <c r="D152" i="3"/>
  <c r="D144" i="3"/>
  <c r="D136" i="3"/>
  <c r="D128" i="3"/>
  <c r="D120" i="3"/>
  <c r="D112" i="3"/>
  <c r="D104" i="3"/>
  <c r="D96" i="3"/>
  <c r="D88" i="3"/>
  <c r="D80" i="3"/>
  <c r="D72" i="3"/>
  <c r="D64" i="3"/>
  <c r="B36" i="1" s="1"/>
  <c r="D56" i="3"/>
  <c r="B44" i="1" s="1"/>
  <c r="D48" i="3"/>
  <c r="D40" i="3"/>
  <c r="E27" i="1" s="1"/>
  <c r="D32" i="3"/>
  <c r="B27" i="1" s="1"/>
  <c r="D24" i="3"/>
  <c r="B17" i="1" s="1"/>
  <c r="D16" i="3"/>
  <c r="D8" i="3"/>
  <c r="D175" i="3"/>
  <c r="D174" i="3"/>
  <c r="D173" i="3"/>
  <c r="D172" i="3"/>
  <c r="D20" i="3"/>
  <c r="B11" i="1" s="1"/>
  <c r="D43" i="3"/>
  <c r="B4" i="5" s="1"/>
  <c r="D66" i="3"/>
  <c r="D84" i="3"/>
  <c r="D107" i="3"/>
  <c r="D130" i="3"/>
  <c r="D156" i="3"/>
  <c r="D26" i="3"/>
  <c r="B22" i="1" s="1"/>
  <c r="D44" i="3"/>
  <c r="B5" i="5" s="1"/>
  <c r="D67" i="3"/>
  <c r="D90" i="3"/>
  <c r="D108" i="3"/>
  <c r="D131" i="3"/>
  <c r="D163" i="3"/>
  <c r="D98" i="3"/>
  <c r="D36" i="3"/>
  <c r="D82" i="3"/>
  <c r="D83" i="3"/>
  <c r="D4" i="3"/>
  <c r="D27" i="3"/>
  <c r="B23" i="1" s="1"/>
  <c r="D50" i="3"/>
  <c r="D68" i="3"/>
  <c r="D91" i="3"/>
  <c r="D114" i="3"/>
  <c r="D132" i="3"/>
  <c r="D164" i="3"/>
  <c r="D11" i="3"/>
  <c r="B8" i="4" s="1"/>
  <c r="D116" i="3"/>
  <c r="D123" i="3"/>
  <c r="D42" i="3"/>
  <c r="D4" i="4" s="1"/>
  <c r="D10" i="3"/>
  <c r="D28" i="3"/>
  <c r="B24" i="1" s="1"/>
  <c r="D51" i="3"/>
  <c r="B45" i="1" s="1"/>
  <c r="D74" i="3"/>
  <c r="D92" i="3"/>
  <c r="D115" i="3"/>
  <c r="D139" i="3"/>
  <c r="D171" i="3"/>
  <c r="G6" i="4" l="1"/>
  <c r="G5" i="4"/>
  <c r="B42" i="1"/>
  <c r="A11" i="5"/>
  <c r="B33" i="1"/>
  <c r="C37" i="1"/>
  <c r="C36" i="1"/>
  <c r="C29" i="1"/>
  <c r="C30" i="1"/>
  <c r="C28" i="1"/>
  <c r="B7" i="4"/>
  <c r="B6" i="4"/>
  <c r="B39" i="1"/>
  <c r="B38" i="1"/>
  <c r="B32" i="1"/>
  <c r="B10" i="5"/>
  <c r="B7" i="5"/>
  <c r="B31" i="1"/>
  <c r="B21" i="1"/>
  <c r="B13" i="1"/>
  <c r="B5" i="4"/>
  <c r="B57" i="1"/>
  <c r="B56" i="1"/>
  <c r="B54" i="1"/>
  <c r="B53" i="1"/>
  <c r="B52" i="1"/>
  <c r="A4" i="5"/>
  <c r="B49" i="1"/>
  <c r="B48" i="1"/>
  <c r="A8" i="5"/>
  <c r="B41" i="1"/>
  <c r="A3" i="5"/>
  <c r="B34" i="1"/>
  <c r="B19" i="1"/>
  <c r="B18" i="1"/>
  <c r="E2" i="4"/>
  <c r="B5" i="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9" authorId="0" shapeId="0" xr:uid="{84CA810B-2785-463D-B387-5D1BF79A436D}">
      <text>
        <r>
          <rPr>
            <sz val="9"/>
            <color indexed="81"/>
            <rFont val="Segoe UI"/>
            <charset val="1"/>
          </rPr>
          <t xml:space="preserve">Definition gemäss IVHB, siehe Link im Reglement
Définition selon AIHC, voir le lien dans le règlement
Definizione secondo CIAE, veda il link nel regolamento
</t>
        </r>
      </text>
    </comment>
    <comment ref="B10" authorId="0" shapeId="0" xr:uid="{4A3BECC2-94A7-4726-A669-01433A9407AB}">
      <text>
        <r>
          <rPr>
            <sz val="9"/>
            <color indexed="81"/>
            <rFont val="Segoe UI"/>
            <family val="2"/>
          </rPr>
          <t xml:space="preserve">Quartierstrassen der Gemeinde und Durchgangsstrassen ausschliesslich für den öffentlichen Verkehr oder gemäss kommunaler Auflage.
Routes de quartier et de celles de transit réservées exclusivement au trafic public ou selon les dispositions communales.
Strade comunali e le strade di transito esclusivo del trasporto pubblico oppure secondo i re-quisiti comunali.
</t>
        </r>
      </text>
    </comment>
    <comment ref="B14" authorId="0" shapeId="0" xr:uid="{093FE0AE-BA2C-4FE6-83AE-34E2A9828851}">
      <text>
        <r>
          <rPr>
            <sz val="9"/>
            <color indexed="81"/>
            <rFont val="Segoe UI"/>
            <family val="2"/>
          </rPr>
          <t xml:space="preserve">Natürliche und / oder bepflanzte Bodenflächen, die nicht versiegelt sind und die nicht als Abstellflächen dienen.
Espaces verts imputables les surfaces naturelles et/ou végétalisées situées à l'intérieur de la surface environnante, qui sont perméables et ne servent ni au dépôt ni au stationnement.
Superfici di terreno naturali e/o piantumate all’interno della superficie libera esterna che non sono sigillate e che non fungono da area di stazionamento.
</t>
        </r>
      </text>
    </comment>
    <comment ref="B15" authorId="0" shapeId="0" xr:uid="{FEB6F4A1-D60E-4877-9059-72171F912688}">
      <text>
        <r>
          <rPr>
            <sz val="9"/>
            <color indexed="81"/>
            <rFont val="Segoe UI"/>
            <family val="2"/>
          </rPr>
          <t xml:space="preserve">Nur wenn Grünflächen nicht umsetzbar sind
Uniquement si les espaces verts ne sont pas réalisables
Solo se gli spazi verdi non sono praticabili.
</t>
        </r>
      </text>
    </comment>
    <comment ref="B16" authorId="0" shapeId="0" xr:uid="{FCDADF59-024A-42BE-AB15-792E5D5B9EED}">
      <text>
        <r>
          <rPr>
            <sz val="9"/>
            <color indexed="81"/>
            <rFont val="Segoe UI"/>
            <family val="2"/>
          </rPr>
          <t xml:space="preserve">Nur wenn Grünflächen nicht umsetzbar sind
Uniquement si les espaces verts ne sont pas réalisables
Solo se gli spazi verdi non sono praticabili.
</t>
        </r>
      </text>
    </comment>
    <comment ref="B32" authorId="0" shapeId="0" xr:uid="{278A5B75-DEC0-4BA1-87A7-7CBB96C9556E}">
      <text>
        <r>
          <rPr>
            <sz val="9"/>
            <color indexed="81"/>
            <rFont val="Segoe UI"/>
            <family val="2"/>
          </rPr>
          <t>Wird ein eigener Wert in m2 eingegeben, wird dieser Wert verwendet und die Angabe zur Anzahl Bäume kann leer gelassen werden.
Si vous saisissez une valeur personnelle en m2, cette valeur sera utilisée et l'indication du nombre d'arbres peut être laissée vide.
Se viene inserito un valore separato in m2, questo valore viene utilizzato e la voce relativa al numero di alberi può essere lasciata vuota.</t>
        </r>
      </text>
    </comment>
    <comment ref="B33" authorId="0" shapeId="0" xr:uid="{50A0377E-07B4-428F-AD74-1CDAD9EF4A90}">
      <text>
        <r>
          <rPr>
            <sz val="9"/>
            <color indexed="81"/>
            <rFont val="Segoe UI"/>
            <family val="2"/>
          </rPr>
          <t>Für die Berechnung müssen die Angben zur Umgebungsfläche ganz oben gemacht werden.
Pour le calcul, les données relatives à la surface environnante doivent être indiquées tout en haut.
Per il calcolo, le informazioni sull'area libera esterna devono essere inserite nella parte superiore.</t>
        </r>
      </text>
    </comment>
    <comment ref="B43" authorId="0" shapeId="0" xr:uid="{86285440-D0AD-4D7C-8AA1-2A63342EC375}">
      <text>
        <r>
          <rPr>
            <sz val="9"/>
            <color indexed="81"/>
            <rFont val="Segoe UI"/>
            <family val="2"/>
          </rPr>
          <t>Beurteilung der Belastungsstufe "gering" erfolgt mittels aktuell gültigem VSA-Merkblatt "Niederschlagswasser für geübte Anwender". Siehe dazu Reglement Minergie-Areal, Vorgabe D1.3.
L'évaluation du niveau de pollution "faible" s'effectue à l'aide de la fiche technique "Gestion des eaux urbaines par temps de pluie, VSA" actuellement en vigueur. Voir à ce sujet le règlement Minergie-Quartière, exigences D1.3.
Il livello di carico "basso" viene valutato utilizzando l'opuscolo VSA attualmente valido "Istruzioni sulle acque meteoriche per utenti esperti, VSA". Vedere le reglamento Minergie-Quartiere, requisito D1.3.</t>
        </r>
      </text>
    </comment>
    <comment ref="B46" authorId="0" shapeId="0" xr:uid="{6D500262-CD32-4346-A6C2-C5187FC8394E}">
      <text>
        <r>
          <rPr>
            <sz val="9"/>
            <color indexed="81"/>
            <rFont val="Segoe UI"/>
            <family val="2"/>
          </rPr>
          <t>Zu diesen Flächen gehören z.B. Dächer, Terassen und  Verkehrsflächen ohne verickerungsfähigen Belägen (Ausnahmen).
Beurteilung der Belastungsstufe "gering" erfolgt mittels aktuell gültigem VSA-Merkblatt "Niederschlagswasser für geübte Anwender". Siehe dazu Reglement Minergie-Areal, Vorgabe D1.3.
Ces surfaces comprennent par exemple les toits, les terrasses et les surfaces de circulation sans revêtement perméable (exceptions).
L'évaluation du niveau de pollution "faible" s'effectue à l'aide de la fiche technique "Gestion des eaux urbaines par temps de pluie, VSA" actuellement en vigueur. Voir à ce sujet le règlement Minergie-Quartière, exigences D1.3.
Queste aree comprendono, ad esempio, tetti, terrazze e aree di circolazione senza superfici percolanti (eccezioni).
Il livello di carico "basso" viene valutato utilizzando l'opuscolo VSA attualmente valido "Istruzioni sulle acque meteoriche per utenti esperti, VSA". Vedere le reglamento Minergie-Quartiere, requisito D1.3.</t>
        </r>
      </text>
    </comment>
  </commentList>
</comments>
</file>

<file path=xl/sharedStrings.xml><?xml version="1.0" encoding="utf-8"?>
<sst xmlns="http://schemas.openxmlformats.org/spreadsheetml/2006/main" count="221" uniqueCount="201">
  <si>
    <t>Sprache:</t>
  </si>
  <si>
    <t>deutsch</t>
  </si>
  <si>
    <t>Uebersetzungsliste</t>
  </si>
  <si>
    <t>Minergie-Nachweis: Jahresversion und Jahr</t>
  </si>
  <si>
    <t>Index</t>
  </si>
  <si>
    <t>Auswahl</t>
  </si>
  <si>
    <t>französisch</t>
  </si>
  <si>
    <t>italienisch</t>
  </si>
  <si>
    <t>Auswahlfeld</t>
  </si>
  <si>
    <t>Version</t>
  </si>
  <si>
    <t>Hilfstool Aussenraum</t>
  </si>
  <si>
    <t>Listen</t>
  </si>
  <si>
    <t>Eingabefeld</t>
  </si>
  <si>
    <t>D1.1 Grünflächen</t>
  </si>
  <si>
    <t>D1.2 Beschattung durch Bäume</t>
  </si>
  <si>
    <t>D1.3 Verdunstung, Versickerung und Retention</t>
  </si>
  <si>
    <t>Grünflächen</t>
  </si>
  <si>
    <t>Öffentliche Strassen</t>
  </si>
  <si>
    <t>Begrünte Fassaden</t>
  </si>
  <si>
    <t>Massgebliche Umgebungsfläche</t>
  </si>
  <si>
    <t>Arealfläche total</t>
  </si>
  <si>
    <t>Begrünte Dächer</t>
  </si>
  <si>
    <r>
      <t>m</t>
    </r>
    <r>
      <rPr>
        <vertAlign val="superscript"/>
        <sz val="11"/>
        <color theme="1"/>
        <rFont val="Arial"/>
        <family val="2"/>
      </rPr>
      <t>2</t>
    </r>
  </si>
  <si>
    <t>Anteil Grünfläche</t>
  </si>
  <si>
    <t>Anteil Beschattung</t>
  </si>
  <si>
    <t>Wohnen (I und II)</t>
  </si>
  <si>
    <t>Verwaltung, Schulen, Spitäler (III, IV, VIII)</t>
  </si>
  <si>
    <t>Übrige Gebäudekategorien</t>
  </si>
  <si>
    <t>Energiebezugsfläche nach Nutzung / Gebäudekategorie</t>
  </si>
  <si>
    <t>EBF total</t>
  </si>
  <si>
    <t>Anteil Nutzung</t>
  </si>
  <si>
    <t>Bäume im Areal</t>
  </si>
  <si>
    <t>Beschattung [m2/Baum]</t>
  </si>
  <si>
    <t>Beschattung durch Bäume</t>
  </si>
  <si>
    <t>Eingabe</t>
  </si>
  <si>
    <t>Anforderung Beschattung</t>
  </si>
  <si>
    <t>≥</t>
  </si>
  <si>
    <t>Übersicht</t>
  </si>
  <si>
    <t>Pflichtvorgaben Minergie-Areal</t>
  </si>
  <si>
    <t>Anforderung</t>
  </si>
  <si>
    <t>Projektwert</t>
  </si>
  <si>
    <t>Erfüllt?</t>
  </si>
  <si>
    <t>ja</t>
  </si>
  <si>
    <t>nein</t>
  </si>
  <si>
    <t>Grünfläche total</t>
  </si>
  <si>
    <t>Berechnung der Umgebungsfläche</t>
  </si>
  <si>
    <t>Beregnete Platz- und Verkehrsflächen</t>
  </si>
  <si>
    <t>Massnahmen der lokalen Bewirtschaftung</t>
  </si>
  <si>
    <t>Flächige Versickerung über die Schulter</t>
  </si>
  <si>
    <t xml:space="preserve">Oberirdische Retention (Wasserrückhalt, Verdunstung, direkte Bewässerung) </t>
  </si>
  <si>
    <t>Oberirdische Versickerungsanlage</t>
  </si>
  <si>
    <t xml:space="preserve">Unterirdische Retention (z. B. Zisternen, Rigolen, Regenrückhaltebecken): </t>
  </si>
  <si>
    <t>Unterirdische Versickerungsanlage (ohne Oberbodenpassage)</t>
  </si>
  <si>
    <t>Anteil mit lokaler Bewirtschaftung</t>
  </si>
  <si>
    <t>Oberflächige Massnahme</t>
  </si>
  <si>
    <t>Unterirdische Massnahme</t>
  </si>
  <si>
    <t>m2/Baum</t>
  </si>
  <si>
    <t>Versiegelte/überbaute beregnete Flächen</t>
  </si>
  <si>
    <t>direkte Eingabe der m2</t>
  </si>
  <si>
    <t>Keine weitere Massnahme</t>
  </si>
  <si>
    <t>Erfüllung der Anforderungen an den Aussenraum</t>
  </si>
  <si>
    <t>Anteil erhaltene Bäume</t>
  </si>
  <si>
    <t>Erhalt von bestehnden Bäumen</t>
  </si>
  <si>
    <t>davon werden gefällt</t>
  </si>
  <si>
    <t>Anzahl</t>
  </si>
  <si>
    <t>Grosskronige Bäume</t>
  </si>
  <si>
    <t>Mittelkronige Bäume</t>
  </si>
  <si>
    <t>Kleinkronige Bäume</t>
  </si>
  <si>
    <t>Strumento di verifica degli spazi esterni</t>
  </si>
  <si>
    <t>Versione</t>
  </si>
  <si>
    <t>Liste</t>
  </si>
  <si>
    <t>Campo di imput</t>
  </si>
  <si>
    <t>Campo di selezione</t>
  </si>
  <si>
    <t>D1.1 Spazi verdi</t>
  </si>
  <si>
    <t>D1.2 Ombreggiamento attraverso alberature</t>
  </si>
  <si>
    <t>D1.3 Evaporazione, infiltrazione e ritenzione</t>
  </si>
  <si>
    <t>Calcolo delle superfici esterne</t>
  </si>
  <si>
    <t>sì</t>
  </si>
  <si>
    <t>no</t>
  </si>
  <si>
    <t>m2/albero</t>
  </si>
  <si>
    <t>Superficie totale del quartiere</t>
  </si>
  <si>
    <t>Superficie esterna determinante</t>
  </si>
  <si>
    <t>Spazi verdi</t>
  </si>
  <si>
    <t>Tetti verdi</t>
  </si>
  <si>
    <t xml:space="preserve">Facciate verdi </t>
  </si>
  <si>
    <t>Totale delle superfici verdi</t>
  </si>
  <si>
    <t>Percentuale di spazi verdi</t>
  </si>
  <si>
    <t>Superficie di riferimento energetico secondo la destinazione d'uso / categoria di edificio</t>
  </si>
  <si>
    <t>Abitazioni (I e II)</t>
  </si>
  <si>
    <t>Amministrazione, scuole, ospedali (III, IV, VIII)</t>
  </si>
  <si>
    <t>Altre categorie di edificio</t>
  </si>
  <si>
    <t>AE totale</t>
  </si>
  <si>
    <t>Alberi nel quartiere</t>
  </si>
  <si>
    <t>Alberi a chioma grande</t>
  </si>
  <si>
    <t>Alberi a chioma media</t>
  </si>
  <si>
    <t>Alberi a chioma piccola</t>
  </si>
  <si>
    <t>Ombreggiamento attraverso alberature</t>
  </si>
  <si>
    <t>Requisito di ombreggiamento</t>
  </si>
  <si>
    <t>Percentuale di utilizzo</t>
  </si>
  <si>
    <t>Ombreggiamento [m2/albero]</t>
  </si>
  <si>
    <t xml:space="preserve">Valore di progetto </t>
  </si>
  <si>
    <t>Requisito</t>
  </si>
  <si>
    <t>Ritenzione superficiale (ritenzione idrica, evaporazione, irrigazione diretta)</t>
  </si>
  <si>
    <t>Ritenzione sotterranea (per es. cisterne, cunette filtranti, bacini di ritenzione dell'acqua piovana)</t>
  </si>
  <si>
    <t>Misura superficiale</t>
  </si>
  <si>
    <t>Misura sotterranea</t>
  </si>
  <si>
    <t>Spiazzi e aree di circolazione a diretto contatto con la pioggia</t>
  </si>
  <si>
    <t>Superfici impermeabilizzate/costruite  a diretto contatto con la pioggia</t>
  </si>
  <si>
    <t>Misure per la gestione locale</t>
  </si>
  <si>
    <t>Nessuna ulteriore misura</t>
  </si>
  <si>
    <t>Soddisfazione dei requisiti per gli spazi esterni</t>
  </si>
  <si>
    <t>Panoramica</t>
  </si>
  <si>
    <t>Requisiti obbligatori Minergie-Quartiere</t>
  </si>
  <si>
    <t>Soddisfatto?</t>
  </si>
  <si>
    <t>Percentuale di alberi conservati</t>
  </si>
  <si>
    <t>Numero</t>
  </si>
  <si>
    <t>Werden alle Platz- und Verkehrsflächen mit geringer Belastung des Niederschlagabwasser-Abflusses mit versickerungsfähigen Belägen ausgestattet?</t>
  </si>
  <si>
    <t>Bezeichnen Sie bitte die versiegelten Platz- und Verkehrsflächen (mit geringer Belastung des Niederschlagabwasser-Abflusses) und begründen Sie die Versiegelung.</t>
  </si>
  <si>
    <t>davon mit lokaler Bewirtschaftung</t>
  </si>
  <si>
    <t>Gesamte versiegelte/überbaute beregnete Fläche mit geringer Belastung des Niederschlagabwasser-Abfluss</t>
  </si>
  <si>
    <t>Input</t>
  </si>
  <si>
    <t>Strade pubbliche</t>
  </si>
  <si>
    <t>Quota parte di ombreggiamento</t>
  </si>
  <si>
    <t>Drenaggio superficiale a margine</t>
  </si>
  <si>
    <t>Sistema di drenaggio superficiale</t>
  </si>
  <si>
    <t>Sistema di drenaggio sotterraneo (senza passaggio dallo strato di terreno superficiale)</t>
  </si>
  <si>
    <t>Quota parte con gestione locale</t>
  </si>
  <si>
    <t>inserimento diretto di m2</t>
  </si>
  <si>
    <t>Conservazione di alberi esistenti</t>
  </si>
  <si>
    <t>di cui ne vengono abbattuti</t>
  </si>
  <si>
    <t>Gebäudeflächen</t>
  </si>
  <si>
    <t>Bestehende gesunde Bäume</t>
  </si>
  <si>
    <t>Alberi sani esistenti</t>
  </si>
  <si>
    <t>Superficie di pavimento dell'edificio</t>
  </si>
  <si>
    <t>Tutti gli spiazzi e le aree di circolazione con bassi carichi di acque meteoriche sono dotati di superfici in grado di favorire l'infiltrazione?</t>
  </si>
  <si>
    <t>Totale delle superfici impermeabilizzate/costruite a diretto contatto con la pioggia con bassi carichi di acque meteoriche</t>
  </si>
  <si>
    <t>di cui con gestione locale</t>
  </si>
  <si>
    <t>Si prega di indicare gli spiazzi e le aree di circolazione impermeabilizzati (con bassi carichi di acque meteoriche) e giustificarne la sigillatura.</t>
  </si>
  <si>
    <t>Outil d'aide "Aménagements extérieurs"</t>
  </si>
  <si>
    <t>Listes</t>
  </si>
  <si>
    <t>Champ de saisie</t>
  </si>
  <si>
    <t>Champ de sélection</t>
  </si>
  <si>
    <t>D1.1 Espaces verts</t>
  </si>
  <si>
    <t>D1.2 Ombrage par les arbres</t>
  </si>
  <si>
    <t>D1.3 Évaporation, infiltration et rétention</t>
  </si>
  <si>
    <t>Calcul de la surface environnante</t>
  </si>
  <si>
    <t>oui</t>
  </si>
  <si>
    <t>non</t>
  </si>
  <si>
    <t>Saisie</t>
  </si>
  <si>
    <t>m2/arbre</t>
  </si>
  <si>
    <t>Surface totale du quartier</t>
  </si>
  <si>
    <t>Surface des bâtiments</t>
  </si>
  <si>
    <t>Routes publiques</t>
  </si>
  <si>
    <t>Surface environnante déterminante</t>
  </si>
  <si>
    <t>Espaces verts</t>
  </si>
  <si>
    <t>Toitures végétalisées</t>
  </si>
  <si>
    <t>Façades végétalisées</t>
  </si>
  <si>
    <t>Total des espaces verts</t>
  </si>
  <si>
    <t>Part de la surface verte</t>
  </si>
  <si>
    <t>SRE par utilisation / catégorie de bâtiment</t>
  </si>
  <si>
    <t>Habitat (I et II)</t>
  </si>
  <si>
    <t>Administration, école, hôpital (III, IV, VIII)</t>
  </si>
  <si>
    <t>Autres catégories de bâtiments</t>
  </si>
  <si>
    <t>SRE totale</t>
  </si>
  <si>
    <t>Toutes les surfaces au sol à faible impact sur l'écoulement des eaux de pluie sont-elles équipées de revêtements permettant l'infiltration ?</t>
  </si>
  <si>
    <t>Arbres sur le quartier</t>
  </si>
  <si>
    <t>Arbres à grande couronne</t>
  </si>
  <si>
    <t>Arbres à couronne moyenne</t>
  </si>
  <si>
    <t>Arbres à petite couronne</t>
  </si>
  <si>
    <t>Ombre portée par les arbres</t>
  </si>
  <si>
    <t>Part d'ombre</t>
  </si>
  <si>
    <t>Exigence d'ombrage</t>
  </si>
  <si>
    <t>Part d'utilisation</t>
  </si>
  <si>
    <t>Ombrage [m2/arbre]</t>
  </si>
  <si>
    <t>Valeur du projet</t>
  </si>
  <si>
    <t>Exigence</t>
  </si>
  <si>
    <t>Infiltration par le bas</t>
  </si>
  <si>
    <t xml:space="preserve">Rétention en surface (rétention d'eau, évaporation, irrigation directe) </t>
  </si>
  <si>
    <t>Installation d'infiltration en surface</t>
  </si>
  <si>
    <t xml:space="preserve">Rétention souterraine (par ex. citernes, rigoles, bassins de rétention des eaux de pluie) : </t>
  </si>
  <si>
    <t>Installation d'infiltration souterraine (sans passage par la terre végétale)</t>
  </si>
  <si>
    <t>Mesure en surface</t>
  </si>
  <si>
    <t>Mesure souterraine</t>
  </si>
  <si>
    <t>Surfaces au sol exposées à la pluie</t>
  </si>
  <si>
    <t>Surfaces irriguées imperméabilisées/construites</t>
  </si>
  <si>
    <t>Surface totale irriguée imperméabilisée/construite avec faible charge sur l'écoulement des eaux pluviales</t>
  </si>
  <si>
    <t>dont avec gestion locale</t>
  </si>
  <si>
    <t>Part avec gestion locale</t>
  </si>
  <si>
    <t>Mesures de gestion locale</t>
  </si>
  <si>
    <t>Veuillez désigner les surfaces au sol imperméabilisées (avec une faible charge sur l'écoulement des eaux pluviales) et justifier l'imperméabilisation.</t>
  </si>
  <si>
    <t>Saisie directe des m2</t>
  </si>
  <si>
    <t>Aucune autre mesure</t>
  </si>
  <si>
    <t>Respect des exigences en matière d'espaces extérieurs</t>
  </si>
  <si>
    <t>Aperçu</t>
  </si>
  <si>
    <t>Exigences Minergie-Quartier</t>
  </si>
  <si>
    <t>Respectées ?</t>
  </si>
  <si>
    <t>Conservation des arbres existants</t>
  </si>
  <si>
    <t>Arbres existants sains</t>
  </si>
  <si>
    <t>dont abattus</t>
  </si>
  <si>
    <t>Proportion d'arbres conservés</t>
  </si>
  <si>
    <t>Nombre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</si>
</sst>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 #,##0_ ;_ * \-#,##0_ ;_ * &quot;-&quot;??_ ;_ @_ "/>
    <numFmt numFmtId="165" formatCode="#,##0.0"/>
    <numFmt numFmtId="166" formatCode="0.0%"/>
    <numFmt numFmtId="167" formatCode="0.0"/>
  </numFmts>
  <fonts count="15" x14ac:knownFonts="1">
    <font>
      <sz val="11"/>
      <color theme="1"/>
      <name val="Calibri"/>
      <family val="2"/>
      <scheme val="minor"/>
    </font>
    <font>
      <sz val="11"/>
      <color theme="1"/>
      <name val="Calibri"/>
      <family val="2"/>
      <scheme val="minor"/>
    </font>
    <font>
      <b/>
      <sz val="9"/>
      <name val="Arial"/>
      <family val="2"/>
    </font>
    <font>
      <sz val="9"/>
      <name val="Arial"/>
      <family val="2"/>
    </font>
    <font>
      <sz val="9"/>
      <color theme="1"/>
      <name val="Arial"/>
      <family val="2"/>
    </font>
    <font>
      <b/>
      <sz val="11"/>
      <color theme="1"/>
      <name val="Arial"/>
      <family val="2"/>
    </font>
    <font>
      <sz val="11"/>
      <color theme="1"/>
      <name val="Arial"/>
      <family val="2"/>
    </font>
    <font>
      <sz val="8"/>
      <name val="Arial"/>
      <family val="2"/>
    </font>
    <font>
      <sz val="9"/>
      <color theme="0"/>
      <name val="Arial"/>
      <family val="2"/>
    </font>
    <font>
      <sz val="9"/>
      <color indexed="81"/>
      <name val="Segoe UI"/>
      <family val="2"/>
    </font>
    <font>
      <vertAlign val="superscript"/>
      <sz val="11"/>
      <color theme="1"/>
      <name val="Arial"/>
      <family val="2"/>
    </font>
    <font>
      <b/>
      <sz val="9"/>
      <color theme="1"/>
      <name val="Arial"/>
      <family val="2"/>
    </font>
    <font>
      <i/>
      <sz val="9"/>
      <color theme="1"/>
      <name val="Arial"/>
      <family val="2"/>
    </font>
    <font>
      <b/>
      <sz val="14"/>
      <color theme="1"/>
      <name val="Arial"/>
      <family val="2"/>
    </font>
    <font>
      <sz val="9"/>
      <color indexed="81"/>
      <name val="Segoe UI"/>
      <charset val="1"/>
    </font>
  </fonts>
  <fills count="10">
    <fill>
      <patternFill patternType="none"/>
    </fill>
    <fill>
      <patternFill patternType="gray125"/>
    </fill>
    <fill>
      <patternFill patternType="solid">
        <fgColor theme="0"/>
        <bgColor indexed="64"/>
      </patternFill>
    </fill>
    <fill>
      <patternFill patternType="solid">
        <fgColor rgb="FFCCFF66"/>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rgb="FFEEFFDD"/>
        <bgColor indexed="64"/>
      </patternFill>
    </fill>
  </fills>
  <borders count="51">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auto="1"/>
      </left>
      <right/>
      <top style="hair">
        <color indexed="64"/>
      </top>
      <bottom style="hair">
        <color indexed="64"/>
      </bottom>
      <diagonal/>
    </border>
    <border>
      <left style="thin">
        <color indexed="64"/>
      </left>
      <right/>
      <top style="hair">
        <color indexed="64"/>
      </top>
      <bottom style="thin">
        <color indexed="64"/>
      </bottom>
      <diagonal/>
    </border>
    <border>
      <left style="thin">
        <color auto="1"/>
      </left>
      <right/>
      <top style="thin">
        <color auto="1"/>
      </top>
      <bottom/>
      <diagonal/>
    </border>
    <border>
      <left/>
      <right/>
      <top style="thin">
        <color auto="1"/>
      </top>
      <bottom/>
      <diagonal/>
    </border>
    <border>
      <left style="hair">
        <color auto="1"/>
      </left>
      <right/>
      <top style="thin">
        <color auto="1"/>
      </top>
      <bottom/>
      <diagonal/>
    </border>
    <border>
      <left style="hair">
        <color auto="1"/>
      </left>
      <right style="thin">
        <color auto="1"/>
      </right>
      <top style="thin">
        <color auto="1"/>
      </top>
      <bottom/>
      <diagonal/>
    </border>
    <border>
      <left style="hair">
        <color auto="1"/>
      </left>
      <right/>
      <top style="thin">
        <color auto="1"/>
      </top>
      <bottom style="hair">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indexed="64"/>
      </bottom>
      <diagonal/>
    </border>
    <border>
      <left/>
      <right/>
      <top style="thin">
        <color auto="1"/>
      </top>
      <bottom style="hair">
        <color auto="1"/>
      </bottom>
      <diagonal/>
    </border>
    <border>
      <left/>
      <right style="thin">
        <color auto="1"/>
      </right>
      <top/>
      <bottom/>
      <diagonal/>
    </border>
    <border>
      <left/>
      <right style="thin">
        <color auto="1"/>
      </right>
      <top style="thin">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hair">
        <color indexed="64"/>
      </right>
      <top style="hair">
        <color indexed="64"/>
      </top>
      <bottom/>
      <diagonal/>
    </border>
    <border>
      <left style="hair">
        <color indexed="64"/>
      </left>
      <right style="thin">
        <color auto="1"/>
      </right>
      <top/>
      <bottom/>
      <diagonal/>
    </border>
    <border>
      <left/>
      <right style="thin">
        <color auto="1"/>
      </right>
      <top/>
      <bottom style="hair">
        <color auto="1"/>
      </bottom>
      <diagonal/>
    </border>
    <border>
      <left/>
      <right/>
      <top/>
      <bottom style="hair">
        <color auto="1"/>
      </bottom>
      <diagonal/>
    </border>
    <border>
      <left/>
      <right style="thin">
        <color indexed="64"/>
      </right>
      <top style="hair">
        <color indexed="64"/>
      </top>
      <bottom/>
      <diagonal/>
    </border>
    <border>
      <left/>
      <right style="hair">
        <color indexed="64"/>
      </right>
      <top/>
      <bottom style="thin">
        <color indexed="64"/>
      </bottom>
      <diagonal/>
    </border>
    <border>
      <left style="hair">
        <color auto="1"/>
      </left>
      <right style="hair">
        <color auto="1"/>
      </right>
      <top/>
      <bottom style="thin">
        <color indexed="64"/>
      </bottom>
      <diagonal/>
    </border>
    <border>
      <left/>
      <right style="thin">
        <color auto="1"/>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8">
    <xf numFmtId="0" fontId="0" fillId="0" borderId="0" xfId="0"/>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2" fillId="3" borderId="0" xfId="0" applyFont="1" applyFill="1" applyAlignment="1" applyProtection="1">
      <alignment horizontal="center" wrapText="1"/>
      <protection locked="0"/>
    </xf>
    <xf numFmtId="0" fontId="2" fillId="4" borderId="2" xfId="0" applyFont="1" applyFill="1" applyBorder="1" applyAlignment="1">
      <alignment horizontal="left" wrapText="1"/>
    </xf>
    <xf numFmtId="0" fontId="2" fillId="2" borderId="3" xfId="0" applyFont="1" applyFill="1" applyBorder="1" applyAlignment="1">
      <alignment wrapText="1"/>
    </xf>
    <xf numFmtId="164" fontId="3" fillId="0" borderId="0" xfId="1"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4" fillId="0" borderId="0" xfId="0" applyFont="1"/>
    <xf numFmtId="0" fontId="2" fillId="5" borderId="4" xfId="0" applyFont="1" applyFill="1" applyBorder="1" applyAlignment="1">
      <alignment horizontal="center" wrapText="1"/>
    </xf>
    <xf numFmtId="0" fontId="2" fillId="2" borderId="5" xfId="0" applyFont="1" applyFill="1" applyBorder="1" applyAlignment="1">
      <alignment horizontal="center" wrapText="1"/>
    </xf>
    <xf numFmtId="0" fontId="3" fillId="5" borderId="6" xfId="0" applyFont="1" applyFill="1" applyBorder="1" applyAlignment="1">
      <alignment horizontal="center" wrapText="1"/>
    </xf>
    <xf numFmtId="0" fontId="2" fillId="4" borderId="7" xfId="0" applyFont="1" applyFill="1" applyBorder="1" applyAlignment="1">
      <alignment horizontal="left" wrapText="1"/>
    </xf>
    <xf numFmtId="0" fontId="2" fillId="4" borderId="2" xfId="0" applyFont="1" applyFill="1" applyBorder="1" applyAlignment="1">
      <alignment horizontal="center" wrapText="1"/>
    </xf>
    <xf numFmtId="0" fontId="2" fillId="2" borderId="2" xfId="0" applyFont="1" applyFill="1" applyBorder="1" applyAlignment="1">
      <alignment horizontal="center" wrapText="1"/>
    </xf>
    <xf numFmtId="0" fontId="2" fillId="4" borderId="3" xfId="0" applyFont="1" applyFill="1" applyBorder="1" applyAlignment="1">
      <alignment horizontal="left" wrapText="1"/>
    </xf>
    <xf numFmtId="0" fontId="2" fillId="6" borderId="3" xfId="0" applyFont="1" applyFill="1" applyBorder="1" applyAlignment="1">
      <alignment wrapText="1"/>
    </xf>
    <xf numFmtId="0" fontId="2" fillId="7" borderId="3" xfId="0" applyFont="1" applyFill="1" applyBorder="1" applyAlignment="1">
      <alignment wrapText="1"/>
    </xf>
    <xf numFmtId="0" fontId="2" fillId="8" borderId="3" xfId="0" applyFont="1" applyFill="1" applyBorder="1" applyAlignment="1">
      <alignment wrapText="1"/>
    </xf>
    <xf numFmtId="0" fontId="4" fillId="0" borderId="0" xfId="0" applyFont="1" applyAlignment="1">
      <alignment horizontal="center"/>
    </xf>
    <xf numFmtId="0" fontId="4" fillId="0" borderId="0" xfId="0" applyFont="1" applyAlignment="1">
      <alignment horizontal="left" wrapText="1"/>
    </xf>
    <xf numFmtId="0" fontId="4" fillId="0" borderId="0" xfId="0" applyFont="1" applyAlignment="1">
      <alignment wrapText="1"/>
    </xf>
    <xf numFmtId="0" fontId="4" fillId="0" borderId="8" xfId="0" applyFont="1" applyBorder="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xf numFmtId="0" fontId="5" fillId="0" borderId="0" xfId="0" applyFont="1" applyAlignment="1">
      <alignment vertical="top" wrapText="1"/>
    </xf>
    <xf numFmtId="0" fontId="7" fillId="5" borderId="0" xfId="0" applyFont="1" applyFill="1" applyAlignment="1">
      <alignment horizontal="center" vertical="center"/>
    </xf>
    <xf numFmtId="0" fontId="2" fillId="0" borderId="0" xfId="0" applyFont="1" applyAlignment="1">
      <alignment horizontal="center"/>
    </xf>
    <xf numFmtId="0" fontId="7" fillId="9" borderId="0" xfId="0"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2" fillId="0" borderId="0" xfId="0" applyFont="1"/>
    <xf numFmtId="0" fontId="3" fillId="4" borderId="0" xfId="0" applyFont="1" applyFill="1" applyAlignment="1">
      <alignment horizontal="center" vertical="center"/>
    </xf>
    <xf numFmtId="0" fontId="3" fillId="4" borderId="0" xfId="0" applyFont="1" applyFill="1"/>
    <xf numFmtId="0" fontId="3" fillId="0" borderId="0" xfId="0" applyFont="1"/>
    <xf numFmtId="0" fontId="2" fillId="4" borderId="0" xfId="0" applyFont="1" applyFill="1" applyAlignment="1">
      <alignment horizontal="right" vertical="center"/>
    </xf>
    <xf numFmtId="0" fontId="8" fillId="4" borderId="0" xfId="0" applyFont="1" applyFill="1" applyAlignment="1">
      <alignment horizontal="left" vertical="center"/>
    </xf>
    <xf numFmtId="0" fontId="8" fillId="4" borderId="0" xfId="0" applyFont="1" applyFill="1"/>
    <xf numFmtId="0" fontId="2" fillId="4" borderId="0" xfId="0" applyFont="1" applyFill="1"/>
    <xf numFmtId="0" fontId="7"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xf numFmtId="0" fontId="6" fillId="0" borderId="0" xfId="0" applyFont="1" applyAlignment="1">
      <alignment horizontal="center" vertical="center"/>
    </xf>
    <xf numFmtId="165" fontId="6" fillId="0" borderId="0" xfId="0" applyNumberFormat="1"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5" fillId="0" borderId="0" xfId="0" applyFont="1"/>
    <xf numFmtId="165" fontId="6" fillId="0" borderId="3" xfId="0" applyNumberFormat="1" applyFont="1" applyBorder="1" applyAlignment="1">
      <alignment horizontal="center" vertical="center"/>
    </xf>
    <xf numFmtId="165" fontId="6" fillId="0" borderId="13" xfId="0" applyNumberFormat="1" applyFont="1" applyBorder="1" applyAlignment="1">
      <alignment horizontal="center" vertical="center"/>
    </xf>
    <xf numFmtId="9" fontId="6" fillId="0" borderId="15" xfId="2" applyFont="1" applyBorder="1" applyAlignment="1">
      <alignment horizontal="center"/>
    </xf>
    <xf numFmtId="165" fontId="6" fillId="0" borderId="15" xfId="0" applyNumberFormat="1" applyFont="1" applyBorder="1" applyAlignment="1">
      <alignment horizontal="center" vertical="center"/>
    </xf>
    <xf numFmtId="0" fontId="6" fillId="0" borderId="13" xfId="0" applyFont="1" applyBorder="1" applyAlignment="1">
      <alignment horizontal="center"/>
    </xf>
    <xf numFmtId="0" fontId="6" fillId="0" borderId="16"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17" xfId="0" quotePrefix="1" applyFont="1" applyBorder="1" applyAlignment="1">
      <alignment horizontal="center" vertical="center"/>
    </xf>
    <xf numFmtId="0" fontId="6" fillId="0" borderId="7" xfId="0" applyFont="1" applyBorder="1"/>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19" xfId="0" applyFont="1" applyBorder="1"/>
    <xf numFmtId="0" fontId="6" fillId="0" borderId="20" xfId="0" applyFont="1" applyBorder="1"/>
    <xf numFmtId="0" fontId="6" fillId="0" borderId="19" xfId="0" applyFont="1" applyBorder="1" applyAlignment="1">
      <alignment horizontal="left" indent="1"/>
    </xf>
    <xf numFmtId="0" fontId="11" fillId="0" borderId="21" xfId="0" applyFont="1" applyBorder="1"/>
    <xf numFmtId="0" fontId="4" fillId="0" borderId="22" xfId="0" applyFont="1" applyBorder="1" applyAlignment="1">
      <alignment horizontal="center"/>
    </xf>
    <xf numFmtId="0" fontId="11" fillId="0" borderId="24" xfId="0" applyFont="1" applyBorder="1" applyAlignment="1">
      <alignment horizontal="center"/>
    </xf>
    <xf numFmtId="0" fontId="4" fillId="0" borderId="25" xfId="0" applyFont="1" applyBorder="1" applyAlignment="1">
      <alignment horizontal="center" vertical="center"/>
    </xf>
    <xf numFmtId="9" fontId="4" fillId="0" borderId="16" xfId="2" applyFont="1" applyBorder="1" applyAlignment="1">
      <alignment horizontal="center" vertical="center"/>
    </xf>
    <xf numFmtId="167" fontId="2" fillId="0" borderId="12" xfId="0" applyNumberFormat="1"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9" fontId="4" fillId="0" borderId="17" xfId="2" applyFont="1" applyBorder="1" applyAlignment="1">
      <alignment horizontal="center" vertical="center"/>
    </xf>
    <xf numFmtId="167" fontId="2" fillId="0" borderId="15" xfId="0" applyNumberFormat="1" applyFont="1" applyBorder="1" applyAlignment="1">
      <alignment horizontal="center" vertical="center"/>
    </xf>
    <xf numFmtId="0" fontId="12" fillId="0" borderId="0" xfId="0" applyFont="1" applyAlignment="1">
      <alignment vertical="center"/>
    </xf>
    <xf numFmtId="0" fontId="4" fillId="0" borderId="0" xfId="0" applyFont="1" applyAlignment="1">
      <alignment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167" fontId="2" fillId="0" borderId="13" xfId="0" applyNumberFormat="1" applyFont="1" applyBorder="1" applyAlignment="1">
      <alignment horizontal="center" vertical="center"/>
    </xf>
    <xf numFmtId="0" fontId="5" fillId="0" borderId="10" xfId="0" applyFont="1" applyBorder="1" applyAlignment="1">
      <alignment vertical="center" wrapText="1"/>
    </xf>
    <xf numFmtId="0" fontId="5" fillId="0" borderId="32" xfId="0" applyFont="1" applyBorder="1" applyAlignment="1">
      <alignment horizontal="center"/>
    </xf>
    <xf numFmtId="2" fontId="6" fillId="0" borderId="35" xfId="0" applyNumberFormat="1" applyFont="1" applyBorder="1" applyAlignment="1">
      <alignment horizontal="center"/>
    </xf>
    <xf numFmtId="0" fontId="6" fillId="0" borderId="35" xfId="0" applyFont="1" applyBorder="1"/>
    <xf numFmtId="0" fontId="6" fillId="0" borderId="38" xfId="0" applyFont="1" applyBorder="1"/>
    <xf numFmtId="9" fontId="6" fillId="0" borderId="13" xfId="2" applyFont="1" applyBorder="1" applyAlignment="1">
      <alignment horizontal="center"/>
    </xf>
    <xf numFmtId="2" fontId="6" fillId="0" borderId="13" xfId="0" applyNumberFormat="1" applyFont="1" applyBorder="1"/>
    <xf numFmtId="166" fontId="6" fillId="0" borderId="3" xfId="2" applyNumberFormat="1" applyFont="1" applyBorder="1" applyAlignment="1">
      <alignment horizontal="center"/>
    </xf>
    <xf numFmtId="0" fontId="6" fillId="0" borderId="40" xfId="0" applyFont="1" applyBorder="1"/>
    <xf numFmtId="0" fontId="6" fillId="0" borderId="36" xfId="0" applyFont="1" applyBorder="1"/>
    <xf numFmtId="0" fontId="5" fillId="0" borderId="41" xfId="0" applyFont="1" applyBorder="1"/>
    <xf numFmtId="0" fontId="6" fillId="0" borderId="7" xfId="0" quotePrefix="1" applyFont="1" applyBorder="1" applyAlignment="1">
      <alignment horizontal="center" vertical="center"/>
    </xf>
    <xf numFmtId="0" fontId="6" fillId="0" borderId="0" xfId="0" applyFont="1" applyAlignment="1">
      <alignment wrapText="1"/>
    </xf>
    <xf numFmtId="0" fontId="13" fillId="0" borderId="0" xfId="0" applyFont="1"/>
    <xf numFmtId="0" fontId="6" fillId="0" borderId="19" xfId="0" applyFont="1" applyBorder="1" applyAlignment="1">
      <alignment vertical="center" wrapText="1"/>
    </xf>
    <xf numFmtId="0" fontId="6" fillId="0" borderId="33" xfId="0" applyFont="1" applyBorder="1" applyAlignment="1">
      <alignment horizontal="left" vertical="center" wrapText="1"/>
    </xf>
    <xf numFmtId="0" fontId="6" fillId="0" borderId="35" xfId="0" applyFont="1" applyBorder="1" applyAlignment="1">
      <alignment horizontal="left" vertical="center" wrapText="1"/>
    </xf>
    <xf numFmtId="0" fontId="6" fillId="0" borderId="20" xfId="0" applyFont="1" applyBorder="1" applyAlignment="1">
      <alignment vertical="center" wrapText="1"/>
    </xf>
    <xf numFmtId="9" fontId="4" fillId="0" borderId="11" xfId="2" applyFont="1" applyBorder="1" applyAlignment="1">
      <alignment horizontal="center" vertical="center"/>
    </xf>
    <xf numFmtId="9" fontId="4" fillId="0" borderId="3" xfId="2" applyFont="1" applyBorder="1" applyAlignment="1">
      <alignment horizontal="center" vertical="center"/>
    </xf>
    <xf numFmtId="9" fontId="4" fillId="0" borderId="14" xfId="2" applyFont="1" applyBorder="1" applyAlignment="1">
      <alignment horizontal="center" vertical="center"/>
    </xf>
    <xf numFmtId="0" fontId="4" fillId="0" borderId="19" xfId="0" applyFont="1" applyBorder="1" applyAlignment="1">
      <alignment vertical="center" wrapText="1"/>
    </xf>
    <xf numFmtId="9" fontId="4" fillId="0" borderId="7" xfId="2" applyFont="1" applyBorder="1" applyAlignment="1">
      <alignment horizontal="center" vertical="center"/>
    </xf>
    <xf numFmtId="0" fontId="4" fillId="0" borderId="20" xfId="0" applyFont="1" applyBorder="1" applyAlignment="1">
      <alignment vertical="center"/>
    </xf>
    <xf numFmtId="0" fontId="6" fillId="0" borderId="7" xfId="0" applyFont="1" applyBorder="1" applyAlignment="1">
      <alignment vertical="center"/>
    </xf>
    <xf numFmtId="0" fontId="6" fillId="0" borderId="19" xfId="0" applyFont="1" applyBorder="1" applyAlignment="1">
      <alignment horizontal="left" vertical="center" wrapText="1"/>
    </xf>
    <xf numFmtId="0" fontId="6" fillId="0" borderId="43" xfId="0" applyFont="1" applyBorder="1" applyAlignment="1">
      <alignment vertical="center"/>
    </xf>
    <xf numFmtId="166" fontId="6" fillId="0" borderId="3" xfId="2" applyNumberFormat="1" applyFont="1" applyBorder="1" applyAlignment="1">
      <alignment horizontal="center" vertical="center"/>
    </xf>
    <xf numFmtId="0" fontId="6" fillId="0" borderId="36" xfId="0" applyFont="1" applyBorder="1" applyAlignment="1">
      <alignment vertical="center"/>
    </xf>
    <xf numFmtId="0" fontId="6" fillId="0" borderId="37" xfId="0" applyFont="1" applyBorder="1" applyAlignment="1">
      <alignment vertical="center"/>
    </xf>
    <xf numFmtId="0" fontId="6" fillId="0" borderId="31" xfId="0" applyFont="1" applyBorder="1" applyAlignment="1">
      <alignment vertical="center"/>
    </xf>
    <xf numFmtId="0" fontId="5" fillId="0" borderId="41" xfId="0" applyFont="1" applyBorder="1" applyAlignment="1">
      <alignment vertical="center"/>
    </xf>
    <xf numFmtId="0" fontId="6" fillId="0" borderId="45" xfId="0" applyFont="1" applyBorder="1" applyAlignment="1">
      <alignment vertical="center"/>
    </xf>
    <xf numFmtId="0" fontId="6" fillId="0" borderId="44" xfId="0" applyFont="1" applyBorder="1" applyAlignment="1">
      <alignment vertical="center"/>
    </xf>
    <xf numFmtId="0" fontId="6" fillId="0" borderId="0" xfId="0" applyFont="1" applyAlignment="1">
      <alignment vertical="center" wrapText="1"/>
    </xf>
    <xf numFmtId="0" fontId="5" fillId="0" borderId="19" xfId="0" applyFont="1" applyBorder="1"/>
    <xf numFmtId="0" fontId="6" fillId="0" borderId="46" xfId="0" applyFont="1" applyBorder="1" applyAlignment="1">
      <alignment vertical="center"/>
    </xf>
    <xf numFmtId="0" fontId="6" fillId="0" borderId="33" xfId="0" applyFont="1" applyBorder="1"/>
    <xf numFmtId="165" fontId="6" fillId="5" borderId="12" xfId="0" applyNumberFormat="1" applyFont="1" applyFill="1" applyBorder="1" applyAlignment="1" applyProtection="1">
      <alignment horizontal="center" vertical="center"/>
      <protection locked="0"/>
    </xf>
    <xf numFmtId="165" fontId="6" fillId="5" borderId="13" xfId="0" applyNumberFormat="1" applyFont="1" applyFill="1" applyBorder="1" applyAlignment="1" applyProtection="1">
      <alignment horizontal="center" vertical="center"/>
      <protection locked="0"/>
    </xf>
    <xf numFmtId="165" fontId="6" fillId="5" borderId="3" xfId="0" applyNumberFormat="1" applyFont="1" applyFill="1" applyBorder="1" applyAlignment="1" applyProtection="1">
      <alignment horizontal="center" vertical="center"/>
      <protection locked="0"/>
    </xf>
    <xf numFmtId="3" fontId="6" fillId="5" borderId="3" xfId="0" applyNumberFormat="1" applyFont="1" applyFill="1" applyBorder="1" applyAlignment="1" applyProtection="1">
      <alignment horizontal="center" vertical="center"/>
      <protection locked="0"/>
    </xf>
    <xf numFmtId="0" fontId="6" fillId="0" borderId="43" xfId="0" applyFont="1" applyBorder="1"/>
    <xf numFmtId="0" fontId="6" fillId="0" borderId="19" xfId="0" applyFont="1" applyBorder="1" applyAlignment="1">
      <alignment horizontal="left"/>
    </xf>
    <xf numFmtId="0" fontId="4" fillId="0" borderId="36" xfId="0" applyFont="1" applyBorder="1" applyAlignment="1">
      <alignment vertical="center" wrapText="1"/>
    </xf>
    <xf numFmtId="0" fontId="4" fillId="0" borderId="37" xfId="0" applyFont="1" applyBorder="1" applyAlignment="1">
      <alignment horizontal="center" vertical="center"/>
    </xf>
    <xf numFmtId="9" fontId="4" fillId="0" borderId="42" xfId="2" applyFont="1" applyBorder="1" applyAlignment="1">
      <alignment horizontal="center" vertical="center"/>
    </xf>
    <xf numFmtId="9" fontId="4" fillId="0" borderId="39" xfId="2" applyFont="1" applyBorder="1" applyAlignment="1">
      <alignment horizontal="center" vertical="center"/>
    </xf>
    <xf numFmtId="0" fontId="6" fillId="0" borderId="31" xfId="0" applyFont="1" applyBorder="1"/>
    <xf numFmtId="9" fontId="6" fillId="0" borderId="3" xfId="2" applyFont="1" applyBorder="1" applyAlignment="1">
      <alignment horizontal="center"/>
    </xf>
    <xf numFmtId="0" fontId="6" fillId="0" borderId="42" xfId="0" applyFont="1" applyBorder="1" applyAlignment="1">
      <alignment horizontal="center" vertical="center"/>
    </xf>
    <xf numFmtId="166" fontId="6" fillId="0" borderId="39" xfId="2" applyNumberFormat="1" applyFont="1" applyBorder="1" applyAlignment="1">
      <alignment horizontal="center" vertical="center"/>
    </xf>
    <xf numFmtId="0" fontId="6" fillId="0" borderId="20" xfId="0" applyFont="1" applyBorder="1" applyAlignment="1">
      <alignment horizontal="left"/>
    </xf>
    <xf numFmtId="0" fontId="6" fillId="0" borderId="47" xfId="0" applyFont="1" applyBorder="1" applyAlignment="1">
      <alignment horizontal="center" vertical="center"/>
    </xf>
    <xf numFmtId="9" fontId="6" fillId="0" borderId="48" xfId="2" applyFont="1" applyBorder="1" applyAlignment="1">
      <alignment horizontal="center"/>
    </xf>
    <xf numFmtId="0" fontId="6" fillId="0" borderId="49" xfId="0" applyFont="1" applyBorder="1"/>
    <xf numFmtId="0" fontId="5" fillId="0" borderId="35" xfId="0" applyFont="1" applyBorder="1" applyAlignment="1">
      <alignment horizontal="center" wrapText="1"/>
    </xf>
    <xf numFmtId="0" fontId="6" fillId="0" borderId="7" xfId="0" applyFont="1" applyBorder="1" applyAlignment="1">
      <alignment horizontal="center"/>
    </xf>
    <xf numFmtId="0" fontId="6" fillId="0" borderId="45" xfId="0" applyFont="1" applyBorder="1"/>
    <xf numFmtId="0" fontId="6" fillId="0" borderId="44" xfId="0" applyFont="1" applyBorder="1"/>
    <xf numFmtId="0" fontId="5" fillId="0" borderId="18" xfId="0" applyFont="1" applyBorder="1"/>
    <xf numFmtId="0" fontId="6" fillId="0" borderId="30" xfId="0" applyFont="1" applyBorder="1"/>
    <xf numFmtId="0" fontId="5" fillId="0" borderId="32" xfId="0" applyFont="1" applyBorder="1" applyAlignment="1">
      <alignment horizontal="center" wrapText="1"/>
    </xf>
    <xf numFmtId="0" fontId="5" fillId="0" borderId="50" xfId="0" applyFont="1" applyBorder="1"/>
    <xf numFmtId="0" fontId="6" fillId="0" borderId="50" xfId="0" applyFont="1" applyBorder="1"/>
    <xf numFmtId="0" fontId="6" fillId="0" borderId="19" xfId="0" applyFont="1" applyBorder="1" applyAlignment="1">
      <alignment horizontal="left" vertical="top" wrapText="1"/>
    </xf>
    <xf numFmtId="0" fontId="6" fillId="9" borderId="35" xfId="0" applyFont="1" applyFill="1" applyBorder="1" applyAlignment="1" applyProtection="1">
      <alignment horizontal="center" vertical="center" wrapText="1"/>
      <protection locked="0"/>
    </xf>
    <xf numFmtId="0" fontId="6" fillId="0" borderId="19" xfId="0" applyFont="1" applyBorder="1" applyAlignment="1">
      <alignment horizontal="left" vertical="center" wrapText="1" indent="1"/>
    </xf>
    <xf numFmtId="0" fontId="5" fillId="0" borderId="9" xfId="0" applyFont="1" applyBorder="1" applyAlignment="1">
      <alignment vertical="center" wrapText="1"/>
    </xf>
    <xf numFmtId="0" fontId="11" fillId="0" borderId="23" xfId="0" applyFont="1" applyBorder="1" applyAlignment="1">
      <alignment horizont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9" borderId="33" xfId="0" applyFont="1" applyFill="1" applyBorder="1" applyAlignment="1" applyProtection="1">
      <alignment horizontal="left" vertical="center" wrapText="1"/>
      <protection locked="0"/>
    </xf>
    <xf numFmtId="0" fontId="6" fillId="9" borderId="35" xfId="0" applyFont="1" applyFill="1" applyBorder="1" applyAlignment="1" applyProtection="1">
      <alignment horizontal="left" vertical="center" wrapText="1"/>
      <protection locked="0"/>
    </xf>
    <xf numFmtId="0" fontId="6" fillId="9" borderId="26" xfId="0" applyFont="1" applyFill="1" applyBorder="1" applyAlignment="1" applyProtection="1">
      <alignment horizontal="left" vertical="center" wrapText="1"/>
      <protection locked="0"/>
    </xf>
    <xf numFmtId="0" fontId="6" fillId="9" borderId="38" xfId="0" applyFont="1" applyFill="1" applyBorder="1" applyAlignment="1" applyProtection="1">
      <alignment horizontal="left" vertical="center" wrapText="1"/>
      <protection locked="0"/>
    </xf>
    <xf numFmtId="0" fontId="6" fillId="5" borderId="33" xfId="0" applyFont="1" applyFill="1" applyBorder="1" applyAlignment="1" applyProtection="1">
      <alignment horizontal="left" vertical="top" wrapText="1"/>
      <protection locked="0"/>
    </xf>
    <xf numFmtId="0" fontId="6" fillId="5" borderId="35" xfId="0" applyFont="1" applyFill="1" applyBorder="1" applyAlignment="1" applyProtection="1">
      <alignment horizontal="left" vertical="top" wrapText="1"/>
      <protection locked="0"/>
    </xf>
    <xf numFmtId="0" fontId="6" fillId="0" borderId="19" xfId="0" applyFont="1" applyBorder="1" applyAlignment="1">
      <alignment vertical="center" wrapText="1"/>
    </xf>
    <xf numFmtId="0" fontId="6" fillId="0" borderId="33" xfId="0" applyFont="1" applyBorder="1" applyAlignment="1">
      <alignment vertical="center" wrapText="1"/>
    </xf>
    <xf numFmtId="0" fontId="11" fillId="0" borderId="28" xfId="0" applyFont="1" applyBorder="1" applyAlignment="1">
      <alignment horizontal="center"/>
    </xf>
    <xf numFmtId="0" fontId="11" fillId="0" borderId="29" xfId="0" applyFont="1" applyBorder="1" applyAlignment="1">
      <alignment horizontal="center"/>
    </xf>
    <xf numFmtId="0" fontId="4" fillId="0" borderId="18" xfId="0" applyFont="1" applyBorder="1" applyAlignment="1">
      <alignment vertical="center" wrapText="1"/>
    </xf>
    <xf numFmtId="0" fontId="4" fillId="0" borderId="30" xfId="0" applyFont="1" applyBorder="1" applyAlignment="1">
      <alignment vertical="center" wrapText="1"/>
    </xf>
  </cellXfs>
  <cellStyles count="3">
    <cellStyle name="Komma" xfId="1" builtinId="3"/>
    <cellStyle name="Prozent" xfId="2" builtinId="5"/>
    <cellStyle name="Standard" xfId="0" builtinId="0"/>
  </cellStyles>
  <dxfs count="3">
    <dxf>
      <font>
        <color rgb="FF00B050"/>
      </font>
      <fill>
        <patternFill>
          <bgColor rgb="FF8CF866"/>
        </patternFill>
      </fill>
    </dxf>
    <dxf>
      <font>
        <color rgb="FFFF0000"/>
      </font>
      <fill>
        <patternFill>
          <bgColor rgb="FFFFB7B7"/>
        </patternFill>
      </fill>
    </dxf>
    <dxf>
      <font>
        <color theme="0"/>
      </font>
      <fill>
        <patternFill>
          <bgColor theme="0"/>
        </patternFill>
      </fill>
    </dxf>
  </dxfs>
  <tableStyles count="0" defaultTableStyle="TableStyleMedium2" defaultPivotStyle="PivotStyleLight16"/>
  <colors>
    <mruColors>
      <color rgb="FFFF3399"/>
      <color rgb="FFEEFFDD"/>
      <color rgb="FFCC99FF"/>
      <color rgb="FFFFB7B7"/>
      <color rgb="FF8CF866"/>
      <color rgb="FF00B05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137391</xdr:colOff>
      <xdr:row>0</xdr:row>
      <xdr:rowOff>153238</xdr:rowOff>
    </xdr:from>
    <xdr:to>
      <xdr:col>1</xdr:col>
      <xdr:colOff>2657391</xdr:colOff>
      <xdr:row>0</xdr:row>
      <xdr:rowOff>481217</xdr:rowOff>
    </xdr:to>
    <xdr:pic>
      <xdr:nvPicPr>
        <xdr:cNvPr id="2" name="Grafik 1">
          <a:extLst>
            <a:ext uri="{FF2B5EF4-FFF2-40B4-BE49-F238E27FC236}">
              <a16:creationId xmlns:a16="http://schemas.microsoft.com/office/drawing/2014/main" id="{8035A927-902D-4729-B8FC-D41E8C3AB8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9791" y="153238"/>
          <a:ext cx="2520000" cy="32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145538</xdr:colOff>
      <xdr:row>1</xdr:row>
      <xdr:rowOff>166142</xdr:rowOff>
    </xdr:from>
    <xdr:to>
      <xdr:col>1</xdr:col>
      <xdr:colOff>2665538</xdr:colOff>
      <xdr:row>1</xdr:row>
      <xdr:rowOff>494121</xdr:rowOff>
    </xdr:to>
    <xdr:pic>
      <xdr:nvPicPr>
        <xdr:cNvPr id="3" name="Grafik 2">
          <a:extLst>
            <a:ext uri="{FF2B5EF4-FFF2-40B4-BE49-F238E27FC236}">
              <a16:creationId xmlns:a16="http://schemas.microsoft.com/office/drawing/2014/main" id="{C57B2E3D-41D5-4B38-8077-5D07F20E07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38190" y="309707"/>
          <a:ext cx="2520000" cy="32797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3E99-2AEB-430F-86AA-9A92BC1063F9}">
  <sheetPr codeName="Tabelle1"/>
  <dimension ref="B1:AH57"/>
  <sheetViews>
    <sheetView showGridLines="0" tabSelected="1" zoomScaleNormal="100" zoomScalePageLayoutView="70" workbookViewId="0">
      <selection activeCell="D8" sqref="D8"/>
    </sheetView>
  </sheetViews>
  <sheetFormatPr baseColWidth="10" defaultColWidth="11.42578125" defaultRowHeight="14.25" x14ac:dyDescent="0.2"/>
  <cols>
    <col min="1" max="1" width="2.140625" style="29" customWidth="1"/>
    <col min="2" max="2" width="56.85546875" style="29" customWidth="1"/>
    <col min="3" max="3" width="11.85546875" style="29" customWidth="1"/>
    <col min="4" max="4" width="27.85546875" style="29" customWidth="1"/>
    <col min="5" max="5" width="21.5703125" style="29" customWidth="1"/>
    <col min="6" max="6" width="25.7109375" style="29" hidden="1" customWidth="1"/>
    <col min="7" max="16384" width="11.42578125" style="29"/>
  </cols>
  <sheetData>
    <row r="1" spans="2:34" s="9" customFormat="1" ht="54" customHeight="1" x14ac:dyDescent="0.2">
      <c r="B1" s="23"/>
      <c r="C1" s="152" t="str">
        <f>Uebersetzungen!D15</f>
        <v>Eingabe</v>
      </c>
      <c r="D1" s="154" t="str">
        <f>Uebersetzungen!$D$4&amp;" "&amp;Uebersetzungen!$D$5&amp;" "&amp;Uebersetzungen!$C$2&amp;"."&amp;Uebersetzungen!$A$2</f>
        <v>Hilfstool Aussenraum Version 2023.1</v>
      </c>
      <c r="E1" s="155"/>
      <c r="F1" s="84"/>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3" customFormat="1" ht="15" customHeight="1" x14ac:dyDescent="0.2">
      <c r="B3" s="31" t="str">
        <f>Uebersetzungen!$D$7</f>
        <v>Eingabefeld</v>
      </c>
      <c r="D3" s="32"/>
      <c r="F3" s="29"/>
      <c r="G3" s="34"/>
      <c r="H3" s="35"/>
      <c r="I3" s="36"/>
      <c r="J3" s="34"/>
      <c r="K3" s="37"/>
      <c r="L3" s="37"/>
      <c r="M3" s="37"/>
      <c r="N3" s="37"/>
      <c r="O3" s="37"/>
      <c r="P3" s="37"/>
      <c r="Q3" s="37"/>
      <c r="R3" s="37"/>
      <c r="S3" s="37"/>
      <c r="T3" s="37"/>
      <c r="U3" s="37"/>
      <c r="V3" s="38"/>
      <c r="W3" s="39"/>
      <c r="X3" s="40"/>
      <c r="Y3" s="41"/>
      <c r="Z3" s="42"/>
      <c r="AA3" s="42"/>
      <c r="AB3" s="42"/>
      <c r="AC3" s="42"/>
      <c r="AD3" s="42"/>
      <c r="AE3" s="42"/>
      <c r="AF3" s="42"/>
      <c r="AG3" s="42"/>
      <c r="AH3" s="42"/>
    </row>
    <row r="4" spans="2:34" s="36" customFormat="1" ht="6" customHeight="1" x14ac:dyDescent="0.2">
      <c r="B4" s="44"/>
      <c r="D4" s="32"/>
      <c r="E4" s="44"/>
      <c r="F4" s="29"/>
      <c r="G4" s="34"/>
      <c r="H4" s="35"/>
      <c r="J4" s="34"/>
      <c r="K4" s="35"/>
      <c r="L4" s="35"/>
      <c r="M4" s="35"/>
      <c r="N4" s="35"/>
      <c r="O4" s="35"/>
      <c r="P4" s="35"/>
      <c r="Q4" s="35"/>
      <c r="R4" s="35"/>
      <c r="S4" s="35"/>
      <c r="T4" s="35"/>
      <c r="U4" s="35"/>
      <c r="V4" s="39"/>
      <c r="W4" s="39"/>
      <c r="X4" s="45"/>
      <c r="Y4" s="46"/>
      <c r="Z4" s="47"/>
      <c r="AA4" s="47"/>
      <c r="AB4" s="47"/>
      <c r="AC4" s="47"/>
      <c r="AD4" s="47"/>
      <c r="AE4" s="47"/>
      <c r="AF4" s="47"/>
      <c r="AG4" s="47"/>
      <c r="AH4" s="47"/>
    </row>
    <row r="5" spans="2:34" ht="15" customHeight="1" x14ac:dyDescent="0.2">
      <c r="B5" s="33" t="str">
        <f>Uebersetzungen!$D$8</f>
        <v>Auswahlfeld</v>
      </c>
    </row>
    <row r="6" spans="2:34" ht="15" x14ac:dyDescent="0.2">
      <c r="B6" s="30"/>
    </row>
    <row r="7" spans="2:34" ht="15" x14ac:dyDescent="0.2">
      <c r="B7" s="50" t="str">
        <f>Uebersetzungen!D12</f>
        <v>Berechnung der Umgebungsfläche</v>
      </c>
      <c r="C7" s="48"/>
      <c r="D7" s="49"/>
    </row>
    <row r="8" spans="2:34" ht="15.4" customHeight="1" x14ac:dyDescent="0.2">
      <c r="B8" s="63" t="str">
        <f>Uebersetzungen!D17</f>
        <v>Arealfläche total</v>
      </c>
      <c r="C8" s="58" t="s">
        <v>22</v>
      </c>
      <c r="D8" s="122"/>
    </row>
    <row r="9" spans="2:34" ht="15.4" customHeight="1" x14ac:dyDescent="0.2">
      <c r="B9" s="64" t="str">
        <f>Uebersetzungen!D18</f>
        <v>Gebäudeflächen</v>
      </c>
      <c r="C9" s="59" t="s">
        <v>22</v>
      </c>
      <c r="D9" s="123"/>
    </row>
    <row r="10" spans="2:34" ht="15.4" customHeight="1" x14ac:dyDescent="0.2">
      <c r="B10" s="64" t="str">
        <f>Uebersetzungen!D19</f>
        <v>Öffentliche Strassen</v>
      </c>
      <c r="C10" s="59" t="s">
        <v>22</v>
      </c>
      <c r="D10" s="123"/>
    </row>
    <row r="11" spans="2:34" ht="15.4" customHeight="1" x14ac:dyDescent="0.2">
      <c r="B11" s="65" t="str">
        <f>Uebersetzungen!D20</f>
        <v>Massgebliche Umgebungsfläche</v>
      </c>
      <c r="C11" s="60" t="s">
        <v>22</v>
      </c>
      <c r="D11" s="56">
        <f>D8-D9-D10</f>
        <v>0</v>
      </c>
    </row>
    <row r="12" spans="2:34" ht="15.4" customHeight="1" x14ac:dyDescent="0.2">
      <c r="B12" s="51"/>
      <c r="C12" s="48"/>
      <c r="D12" s="49"/>
    </row>
    <row r="13" spans="2:34" ht="22.5" customHeight="1" x14ac:dyDescent="0.25">
      <c r="B13" s="52" t="str">
        <f>Uebersetzungen!D9</f>
        <v>D1.1 Grünflächen</v>
      </c>
    </row>
    <row r="14" spans="2:34" ht="15.4" customHeight="1" x14ac:dyDescent="0.2">
      <c r="B14" s="63" t="str">
        <f>Uebersetzungen!D21</f>
        <v>Grünflächen</v>
      </c>
      <c r="C14" s="58" t="s">
        <v>22</v>
      </c>
      <c r="D14" s="122"/>
    </row>
    <row r="15" spans="2:34" ht="15.4" customHeight="1" x14ac:dyDescent="0.2">
      <c r="B15" s="64" t="str">
        <f>Uebersetzungen!D22</f>
        <v>Begrünte Dächer</v>
      </c>
      <c r="C15" s="59" t="s">
        <v>22</v>
      </c>
      <c r="D15" s="123"/>
    </row>
    <row r="16" spans="2:34" ht="15.4" customHeight="1" x14ac:dyDescent="0.2">
      <c r="B16" s="64" t="str">
        <f>Uebersetzungen!D23</f>
        <v>Begrünte Fassaden</v>
      </c>
      <c r="C16" s="59" t="s">
        <v>22</v>
      </c>
      <c r="D16" s="123"/>
    </row>
    <row r="17" spans="2:6" ht="15.4" customHeight="1" x14ac:dyDescent="0.2">
      <c r="B17" s="66" t="str">
        <f>Uebersetzungen!D24</f>
        <v>Grünfläche total</v>
      </c>
      <c r="C17" s="59" t="s">
        <v>22</v>
      </c>
      <c r="D17" s="54">
        <f>SUM(D14:D16)</f>
        <v>0</v>
      </c>
    </row>
    <row r="18" spans="2:6" ht="15.4" customHeight="1" x14ac:dyDescent="0.2">
      <c r="B18" s="66" t="str">
        <f>Uebersetzungen!D25&amp;", "&amp;Uebersetzungen!D41</f>
        <v>Anteil Grünfläche, Projektwert</v>
      </c>
      <c r="C18" s="95"/>
      <c r="D18" s="89" t="str">
        <f>IFERROR(D17/$D$11,"-")</f>
        <v>-</v>
      </c>
    </row>
    <row r="19" spans="2:6" ht="15.4" customHeight="1" x14ac:dyDescent="0.2">
      <c r="B19" s="67" t="str">
        <f>Uebersetzungen!D25&amp;", "&amp;Uebersetzungen!D42</f>
        <v>Anteil Grünfläche, Anforderung</v>
      </c>
      <c r="C19" s="61"/>
      <c r="D19" s="55">
        <v>0.4</v>
      </c>
    </row>
    <row r="20" spans="2:6" ht="15.4" customHeight="1" x14ac:dyDescent="0.2"/>
    <row r="21" spans="2:6" ht="22.5" customHeight="1" x14ac:dyDescent="0.25">
      <c r="B21" s="52" t="str">
        <f>Uebersetzungen!D10</f>
        <v>D1.2 Beschattung durch Bäume</v>
      </c>
    </row>
    <row r="22" spans="2:6" ht="30" x14ac:dyDescent="0.25">
      <c r="B22" s="144" t="str">
        <f>Uebersetzungen!D26</f>
        <v>Energiebezugsfläche nach Nutzung / Gebäudekategorie</v>
      </c>
      <c r="C22" s="145"/>
      <c r="D22" s="145"/>
      <c r="E22" s="146" t="str">
        <f>Uebersetzungen!D38</f>
        <v>Anforderung Beschattung</v>
      </c>
      <c r="F22" s="85" t="str">
        <f>Uebersetzungen!D39</f>
        <v>Anteil Nutzung</v>
      </c>
    </row>
    <row r="23" spans="2:6" ht="15.4" customHeight="1" x14ac:dyDescent="0.2">
      <c r="B23" s="127" t="str">
        <f>Uebersetzungen!D27</f>
        <v>Wohnen (I und II)</v>
      </c>
      <c r="C23" s="59" t="s">
        <v>22</v>
      </c>
      <c r="D23" s="124"/>
      <c r="E23" s="89">
        <v>0.25</v>
      </c>
      <c r="F23" s="86" t="e">
        <f>D23/$D$26</f>
        <v>#DIV/0!</v>
      </c>
    </row>
    <row r="24" spans="2:6" ht="15.4" customHeight="1" x14ac:dyDescent="0.2">
      <c r="B24" s="127" t="str">
        <f>Uebersetzungen!D28</f>
        <v>Verwaltung, Schulen, Spitäler (III, IV, VIII)</v>
      </c>
      <c r="C24" s="59" t="s">
        <v>22</v>
      </c>
      <c r="D24" s="124"/>
      <c r="E24" s="89">
        <v>0.2</v>
      </c>
      <c r="F24" s="86" t="e">
        <f>D24/$D$26</f>
        <v>#DIV/0!</v>
      </c>
    </row>
    <row r="25" spans="2:6" ht="15.4" customHeight="1" x14ac:dyDescent="0.2">
      <c r="B25" s="127" t="str">
        <f>Uebersetzungen!D29</f>
        <v>Übrige Gebäudekategorien</v>
      </c>
      <c r="C25" s="59" t="s">
        <v>22</v>
      </c>
      <c r="D25" s="124"/>
      <c r="E25" s="89">
        <v>0.15</v>
      </c>
      <c r="F25" s="86" t="e">
        <f>D25/$D$26</f>
        <v>#DIV/0!</v>
      </c>
    </row>
    <row r="26" spans="2:6" ht="15.4" hidden="1" customHeight="1" x14ac:dyDescent="0.2">
      <c r="B26" s="66" t="str">
        <f>Uebersetzungen!D30</f>
        <v>EBF total</v>
      </c>
      <c r="C26" s="59" t="s">
        <v>22</v>
      </c>
      <c r="D26" s="53">
        <f>SUM(D23:D25)</f>
        <v>0</v>
      </c>
      <c r="E26" s="90"/>
      <c r="F26" s="87"/>
    </row>
    <row r="27" spans="2:6" ht="35.25" customHeight="1" x14ac:dyDescent="0.25">
      <c r="B27" s="119" t="str">
        <f>Uebersetzungen!D32</f>
        <v>Bäume im Areal</v>
      </c>
      <c r="C27" s="121"/>
      <c r="D27" s="121"/>
      <c r="E27" s="140" t="str">
        <f>Uebersetzungen!D40</f>
        <v>Beschattung [m2/Baum]</v>
      </c>
    </row>
    <row r="28" spans="2:6" ht="15.4" customHeight="1" x14ac:dyDescent="0.2">
      <c r="B28" s="66" t="str">
        <f>Uebersetzungen!D33</f>
        <v>Grosskronige Bäume</v>
      </c>
      <c r="C28" s="141" t="str">
        <f>Uebersetzungen!$D$67</f>
        <v>Anzahl</v>
      </c>
      <c r="D28" s="125"/>
      <c r="E28" s="57">
        <v>100</v>
      </c>
    </row>
    <row r="29" spans="2:6" ht="15.4" customHeight="1" x14ac:dyDescent="0.2">
      <c r="B29" s="66" t="str">
        <f>Uebersetzungen!D34</f>
        <v>Mittelkronige Bäume</v>
      </c>
      <c r="C29" s="141" t="str">
        <f>Uebersetzungen!$D$67</f>
        <v>Anzahl</v>
      </c>
      <c r="D29" s="125"/>
      <c r="E29" s="57">
        <v>60</v>
      </c>
    </row>
    <row r="30" spans="2:6" ht="15.4" customHeight="1" x14ac:dyDescent="0.2">
      <c r="B30" s="66" t="str">
        <f>Uebersetzungen!D35</f>
        <v>Kleinkronige Bäume</v>
      </c>
      <c r="C30" s="141" t="str">
        <f>Uebersetzungen!$D$67</f>
        <v>Anzahl</v>
      </c>
      <c r="D30" s="125"/>
      <c r="E30" s="57">
        <v>30</v>
      </c>
    </row>
    <row r="31" spans="2:6" ht="15.4" customHeight="1" x14ac:dyDescent="0.2">
      <c r="B31" s="66" t="str">
        <f>Uebersetzungen!D36</f>
        <v>Beschattung durch Bäume</v>
      </c>
      <c r="C31" s="59" t="s">
        <v>22</v>
      </c>
      <c r="D31" s="53">
        <f>SUMPRODUCT(D28:D30,E28:E30)</f>
        <v>0</v>
      </c>
      <c r="E31" s="92"/>
    </row>
    <row r="32" spans="2:6" ht="15.4" customHeight="1" x14ac:dyDescent="0.2">
      <c r="B32" s="66" t="str">
        <f>Uebersetzungen!D36&amp;", "&amp;Uebersetzungen!D57</f>
        <v>Beschattung durch Bäume, direkte Eingabe der m2</v>
      </c>
      <c r="C32" s="59" t="s">
        <v>22</v>
      </c>
      <c r="D32" s="124"/>
      <c r="E32" s="126"/>
    </row>
    <row r="33" spans="2:6" ht="15.4" customHeight="1" x14ac:dyDescent="0.2">
      <c r="B33" s="66" t="str">
        <f>Uebersetzungen!D37&amp;", "&amp;Uebersetzungen!D41</f>
        <v>Anteil Beschattung, Projektwert</v>
      </c>
      <c r="C33" s="62"/>
      <c r="D33" s="91" t="str">
        <f>IF(ISBLANK(D32),IFERROR(D31/$D$11,"-"),IFERROR(D32/$D$11,"-"))</f>
        <v>-</v>
      </c>
      <c r="E33" s="126"/>
    </row>
    <row r="34" spans="2:6" ht="15.4" customHeight="1" x14ac:dyDescent="0.2">
      <c r="B34" s="93" t="str">
        <f>Uebersetzungen!D37&amp;", "&amp;Uebersetzungen!D42</f>
        <v>Anteil Beschattung, Anforderung</v>
      </c>
      <c r="C34" s="134"/>
      <c r="D34" s="135" t="str">
        <f>IFERROR(SUMPRODUCT(F23:F25,E23:E25),"-")</f>
        <v>-</v>
      </c>
      <c r="E34" s="126"/>
      <c r="F34" s="88"/>
    </row>
    <row r="35" spans="2:6" ht="30" customHeight="1" x14ac:dyDescent="0.25">
      <c r="B35" s="119" t="str">
        <f>Uebersetzungen!D63</f>
        <v>Erhalt von bestehnden Bäumen</v>
      </c>
      <c r="C35" s="121"/>
      <c r="D35" s="121"/>
      <c r="E35" s="132"/>
    </row>
    <row r="36" spans="2:6" ht="15.4" customHeight="1" x14ac:dyDescent="0.2">
      <c r="B36" s="127" t="str">
        <f>Uebersetzungen!D64</f>
        <v>Bestehende gesunde Bäume</v>
      </c>
      <c r="C36" s="141" t="str">
        <f>Uebersetzungen!$D$67</f>
        <v>Anzahl</v>
      </c>
      <c r="D36" s="124"/>
      <c r="E36" s="132"/>
    </row>
    <row r="37" spans="2:6" ht="15.4" customHeight="1" x14ac:dyDescent="0.2">
      <c r="B37" s="68" t="str">
        <f>Uebersetzungen!D65</f>
        <v>davon werden gefällt</v>
      </c>
      <c r="C37" s="141" t="str">
        <f>Uebersetzungen!$D$67</f>
        <v>Anzahl</v>
      </c>
      <c r="D37" s="124"/>
      <c r="E37" s="132"/>
    </row>
    <row r="38" spans="2:6" ht="15.4" customHeight="1" x14ac:dyDescent="0.2">
      <c r="B38" s="127" t="str">
        <f>Uebersetzungen!$D$66&amp;", "&amp;Uebersetzungen!D41</f>
        <v>Anteil erhaltene Bäume, Projektwert</v>
      </c>
      <c r="C38" s="59"/>
      <c r="D38" s="133" t="str">
        <f>IF(ISBLANK($D$36),"-",IF(D36=0,100%,($D$36-$D$37)/$D$36))</f>
        <v>-</v>
      </c>
      <c r="E38" s="132"/>
    </row>
    <row r="39" spans="2:6" ht="15.4" customHeight="1" x14ac:dyDescent="0.2">
      <c r="B39" s="136" t="str">
        <f>Uebersetzungen!$D$66&amp;", "&amp;Uebersetzungen!D42</f>
        <v>Anteil erhaltene Bäume, Anforderung</v>
      </c>
      <c r="C39" s="137"/>
      <c r="D39" s="138">
        <v>0.33</v>
      </c>
      <c r="E39" s="139"/>
    </row>
    <row r="40" spans="2:6" ht="15.4" customHeight="1" x14ac:dyDescent="0.2"/>
    <row r="41" spans="2:6" ht="22.5" customHeight="1" x14ac:dyDescent="0.25">
      <c r="B41" s="147" t="str">
        <f>Uebersetzungen!D11</f>
        <v>D1.3 Verdunstung, Versickerung und Retention</v>
      </c>
      <c r="C41" s="148"/>
      <c r="D41" s="148"/>
      <c r="E41" s="148"/>
    </row>
    <row r="42" spans="2:6" ht="20.25" customHeight="1" x14ac:dyDescent="0.25">
      <c r="B42" s="94" t="str">
        <f>Uebersetzungen!D50</f>
        <v>Beregnete Platz- und Verkehrsflächen</v>
      </c>
      <c r="C42" s="142"/>
      <c r="D42" s="142"/>
      <c r="E42" s="143"/>
    </row>
    <row r="43" spans="2:6" s="51" customFormat="1" ht="35.65" customHeight="1" x14ac:dyDescent="0.25">
      <c r="B43" s="162" t="str">
        <f>Uebersetzungen!D31</f>
        <v>Werden alle Platz- und Verkehrsflächen mit geringer Belastung des Niederschlagabwasser-Abflusses mit versickerungsfähigen Belägen ausgestattet?</v>
      </c>
      <c r="C43" s="163"/>
      <c r="D43" s="163"/>
      <c r="E43" s="150"/>
    </row>
    <row r="44" spans="2:6" s="51" customFormat="1" ht="109.15" customHeight="1" x14ac:dyDescent="0.25">
      <c r="B44" s="149" t="str">
        <f>Uebersetzungen!D56</f>
        <v>Bezeichnen Sie bitte die versiegelten Platz- und Verkehrsflächen (mit geringer Belastung des Niederschlagabwasser-Abflusses) und begründen Sie die Versiegelung.</v>
      </c>
      <c r="C44" s="160"/>
      <c r="D44" s="160"/>
      <c r="E44" s="161"/>
    </row>
    <row r="45" spans="2:6" s="51" customFormat="1" ht="31.5" customHeight="1" x14ac:dyDescent="0.25">
      <c r="B45" s="119" t="str">
        <f>Uebersetzungen!D51</f>
        <v>Versiegelte/überbaute beregnete Flächen</v>
      </c>
      <c r="C45" s="121"/>
      <c r="D45" s="121"/>
      <c r="E45" s="120"/>
    </row>
    <row r="46" spans="2:6" s="51" customFormat="1" ht="27.4" customHeight="1" x14ac:dyDescent="0.25">
      <c r="B46" s="109" t="str">
        <f>Uebersetzungen!D52</f>
        <v>Gesamte versiegelte/überbaute beregnete Fläche mit geringer Belastung des Niederschlagabwasser-Abfluss</v>
      </c>
      <c r="C46" s="59" t="s">
        <v>22</v>
      </c>
      <c r="D46" s="124"/>
      <c r="E46" s="110"/>
    </row>
    <row r="47" spans="2:6" s="51" customFormat="1" ht="27.4" customHeight="1" x14ac:dyDescent="0.25">
      <c r="B47" s="151" t="str">
        <f>Uebersetzungen!D53</f>
        <v>davon mit lokaler Bewirtschaftung</v>
      </c>
      <c r="C47" s="59" t="s">
        <v>22</v>
      </c>
      <c r="D47" s="124"/>
      <c r="E47" s="110"/>
    </row>
    <row r="48" spans="2:6" s="51" customFormat="1" ht="27.4" customHeight="1" x14ac:dyDescent="0.25">
      <c r="B48" s="98" t="str">
        <f>Uebersetzungen!D54&amp;", "&amp;Uebersetzungen!D41</f>
        <v>Anteil mit lokaler Bewirtschaftung, Projektwert</v>
      </c>
      <c r="C48" s="108"/>
      <c r="D48" s="111" t="str">
        <f>IFERROR(D47/$D$46,"-")</f>
        <v>-</v>
      </c>
      <c r="E48" s="110"/>
    </row>
    <row r="49" spans="2:5" s="51" customFormat="1" ht="27.4" customHeight="1" x14ac:dyDescent="0.25">
      <c r="B49" s="98" t="str">
        <f>Uebersetzungen!D54&amp;", "&amp;Uebersetzungen!D42</f>
        <v>Anteil mit lokaler Bewirtschaftung, Anforderung</v>
      </c>
      <c r="C49" s="108"/>
      <c r="D49" s="111">
        <f>2/3</f>
        <v>0.66666666666666663</v>
      </c>
      <c r="E49" s="110"/>
    </row>
    <row r="50" spans="2:5" s="51" customFormat="1" ht="15.4" customHeight="1" x14ac:dyDescent="0.25">
      <c r="B50" s="112"/>
      <c r="C50" s="113"/>
      <c r="D50" s="113"/>
      <c r="E50" s="114"/>
    </row>
    <row r="51" spans="2:5" s="51" customFormat="1" ht="15.4" customHeight="1" x14ac:dyDescent="0.25">
      <c r="B51" s="115" t="str">
        <f>Uebersetzungen!D55</f>
        <v>Massnahmen der lokalen Bewirtschaftung</v>
      </c>
      <c r="C51" s="116"/>
      <c r="D51" s="116"/>
      <c r="E51" s="117"/>
    </row>
    <row r="52" spans="2:5" s="118" customFormat="1" ht="27.4" customHeight="1" x14ac:dyDescent="0.25">
      <c r="B52" s="98" t="str">
        <f>Uebersetzungen!$D$48&amp;" 1"</f>
        <v>Oberflächige Massnahme 1</v>
      </c>
      <c r="C52" s="156"/>
      <c r="D52" s="156"/>
      <c r="E52" s="157"/>
    </row>
    <row r="53" spans="2:5" s="118" customFormat="1" ht="27.4" customHeight="1" x14ac:dyDescent="0.25">
      <c r="B53" s="98" t="str">
        <f>Uebersetzungen!$D$48&amp;" 2"</f>
        <v>Oberflächige Massnahme 2</v>
      </c>
      <c r="C53" s="156"/>
      <c r="D53" s="156"/>
      <c r="E53" s="157"/>
    </row>
    <row r="54" spans="2:5" s="118" customFormat="1" ht="27.4" customHeight="1" x14ac:dyDescent="0.25">
      <c r="B54" s="98" t="str">
        <f>Uebersetzungen!$D$48&amp;" 3"</f>
        <v>Oberflächige Massnahme 3</v>
      </c>
      <c r="C54" s="156"/>
      <c r="D54" s="156"/>
      <c r="E54" s="157"/>
    </row>
    <row r="55" spans="2:5" s="118" customFormat="1" ht="11.65" customHeight="1" x14ac:dyDescent="0.25">
      <c r="B55" s="98"/>
      <c r="C55" s="99"/>
      <c r="D55" s="99"/>
      <c r="E55" s="100"/>
    </row>
    <row r="56" spans="2:5" s="118" customFormat="1" ht="27.4" customHeight="1" x14ac:dyDescent="0.25">
      <c r="B56" s="98" t="str">
        <f>Uebersetzungen!$D$49&amp;" 1"</f>
        <v>Unterirdische Massnahme 1</v>
      </c>
      <c r="C56" s="156"/>
      <c r="D56" s="156"/>
      <c r="E56" s="157"/>
    </row>
    <row r="57" spans="2:5" s="118" customFormat="1" ht="27.4" customHeight="1" x14ac:dyDescent="0.25">
      <c r="B57" s="101" t="str">
        <f>Uebersetzungen!$D$49&amp;" 2"</f>
        <v>Unterirdische Massnahme 2</v>
      </c>
      <c r="C57" s="158"/>
      <c r="D57" s="158"/>
      <c r="E57" s="159"/>
    </row>
  </sheetData>
  <sheetProtection algorithmName="SHA-512" hashValue="fPD8lnoBMcmOOrQrAxe8/lyr9FngcLYjkBFSMgrVaznb4/uACJVwuJMx3EW8mP0DpEQMvXku1bowgGkROgZq/A==" saltValue="AhCgJLUFclT/o0YVJywoHg==" spinCount="100000" sheet="1" formatColumns="0" selectLockedCells="1"/>
  <mergeCells count="8">
    <mergeCell ref="D1:E1"/>
    <mergeCell ref="C54:E54"/>
    <mergeCell ref="C56:E56"/>
    <mergeCell ref="C57:E57"/>
    <mergeCell ref="C44:E44"/>
    <mergeCell ref="C52:E52"/>
    <mergeCell ref="C53:E53"/>
    <mergeCell ref="B43:D43"/>
  </mergeCells>
  <dataValidations count="2">
    <dataValidation type="list" allowBlank="1" showInputMessage="1" showErrorMessage="1" sqref="C52:C55" xr:uid="{842CA021-B929-4D21-92CA-E7CE620ACA2F}">
      <formula1>LST_Oberfläche</formula1>
    </dataValidation>
    <dataValidation type="list" allowBlank="1" showInputMessage="1" showErrorMessage="1" sqref="C56:E57" xr:uid="{3A05267E-8D32-4F05-93A0-C6D4A4CEAFDF}">
      <formula1>LST_Unterirdisch</formula1>
    </dataValidation>
  </dataValidations>
  <pageMargins left="0.7" right="0.7" top="0.78740157499999996" bottom="0.78740157499999996" header="0.3" footer="0.3"/>
  <pageSetup scale="72" orientation="portrait" r:id="rId1"/>
  <rowBreaks count="1" manualBreakCount="1">
    <brk id="39" min="1" max="4" man="1"/>
  </rowBreaks>
  <colBreaks count="1" manualBreakCount="1">
    <brk id="6"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53FE57FE-0777-4B23-9F36-DB9AA3087FE5}">
            <xm:f>IF($E$43&lt;&gt;Uebersetzungen!$D$14,1,0)</xm:f>
            <x14:dxf>
              <font>
                <color theme="0"/>
              </font>
              <fill>
                <patternFill>
                  <bgColor theme="0"/>
                </patternFill>
              </fill>
            </x14:dxf>
          </x14:cfRule>
          <xm:sqref>B44:E44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C5E6D7E-7706-44CC-9111-31E5ACB7BE9F}">
          <x14:formula1>
            <xm:f>Listen!$B$11:$B$12</xm:f>
          </x14:formula1>
          <xm:sqref>E43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E446B-8D4D-4FB6-B1A8-F7EC8949B777}">
  <sheetPr codeName="Tabelle2">
    <pageSetUpPr fitToPage="1"/>
  </sheetPr>
  <dimension ref="B1:Q8"/>
  <sheetViews>
    <sheetView showGridLines="0" zoomScale="115" zoomScaleNormal="115" zoomScalePageLayoutView="55" workbookViewId="0">
      <selection activeCell="B36" sqref="B36"/>
    </sheetView>
  </sheetViews>
  <sheetFormatPr baseColWidth="10" defaultColWidth="10.85546875" defaultRowHeight="12" x14ac:dyDescent="0.2"/>
  <cols>
    <col min="1" max="1" width="4.140625" style="9" customWidth="1"/>
    <col min="2" max="2" width="57.7109375" style="9" customWidth="1"/>
    <col min="3" max="3" width="12.85546875" style="20" customWidth="1"/>
    <col min="4" max="4" width="2" style="20" customWidth="1"/>
    <col min="5" max="5" width="10.140625" style="9" customWidth="1"/>
    <col min="6" max="6" width="12.140625" style="9" customWidth="1"/>
    <col min="7" max="7" width="11.5703125" style="9" customWidth="1"/>
    <col min="8" max="16384" width="10.85546875" style="9"/>
  </cols>
  <sheetData>
    <row r="1" spans="2:17" x14ac:dyDescent="0.2">
      <c r="C1" s="9"/>
      <c r="D1" s="9"/>
      <c r="E1" s="20"/>
      <c r="F1" s="20"/>
      <c r="G1" s="20"/>
      <c r="H1" s="20"/>
      <c r="I1" s="20"/>
      <c r="J1" s="20"/>
      <c r="K1" s="20"/>
      <c r="L1" s="20"/>
      <c r="M1" s="20"/>
      <c r="N1" s="20"/>
      <c r="O1" s="20"/>
      <c r="P1" s="24"/>
      <c r="Q1" s="25"/>
    </row>
    <row r="2" spans="2:17" ht="54" customHeight="1" x14ac:dyDescent="0.2">
      <c r="B2" s="23"/>
      <c r="C2" s="152" t="str">
        <f>Uebersetzungen!D60</f>
        <v>Übersicht</v>
      </c>
      <c r="D2" s="152"/>
      <c r="E2" s="154" t="str">
        <f>Uebersetzungen!$D$4&amp;" "&amp;Uebersetzungen!$D$5&amp;" "&amp;Uebersetzungen!$C$2&amp;"."&amp;Uebersetzungen!$A$2</f>
        <v>Hilfstool Aussenraum Version 2023.1</v>
      </c>
      <c r="F2" s="154"/>
      <c r="G2" s="155"/>
      <c r="I2" s="20"/>
      <c r="J2" s="20"/>
      <c r="K2" s="20"/>
      <c r="L2" s="20"/>
      <c r="M2" s="20"/>
      <c r="N2" s="20"/>
      <c r="O2" s="20"/>
      <c r="P2" s="24"/>
      <c r="Q2" s="25"/>
    </row>
    <row r="3" spans="2:17" ht="16.5" customHeight="1" x14ac:dyDescent="0.2">
      <c r="C3" s="27"/>
      <c r="D3" s="27"/>
      <c r="E3" s="28"/>
      <c r="F3" s="28"/>
      <c r="G3" s="20"/>
      <c r="H3" s="48"/>
      <c r="I3" s="20"/>
      <c r="J3" s="20"/>
      <c r="K3" s="20"/>
      <c r="L3" s="20"/>
      <c r="M3" s="20"/>
      <c r="N3" s="20"/>
      <c r="O3" s="20"/>
      <c r="P3" s="24"/>
      <c r="Q3" s="25"/>
    </row>
    <row r="4" spans="2:17" ht="26.25" customHeight="1" x14ac:dyDescent="0.2">
      <c r="B4" s="69" t="str">
        <f>Uebersetzungen!D59</f>
        <v>Erfüllung der Anforderungen an den Aussenraum</v>
      </c>
      <c r="C4" s="70"/>
      <c r="D4" s="164" t="str">
        <f>Uebersetzungen!D42</f>
        <v>Anforderung</v>
      </c>
      <c r="E4" s="165"/>
      <c r="F4" s="153" t="str">
        <f>Uebersetzungen!D41</f>
        <v>Projektwert</v>
      </c>
      <c r="G4" s="71" t="str">
        <f>Uebersetzungen!D62</f>
        <v>Erfüllt?</v>
      </c>
    </row>
    <row r="5" spans="2:17" ht="26.25" customHeight="1" x14ac:dyDescent="0.2">
      <c r="B5" s="166" t="str">
        <f>Uebersetzungen!D9&amp;": "&amp;Uebersetzungen!D25</f>
        <v>D1.1 Grünflächen: Anteil Grünfläche</v>
      </c>
      <c r="C5" s="167"/>
      <c r="D5" s="72" t="s">
        <v>36</v>
      </c>
      <c r="E5" s="73">
        <f>Eingabe!D19</f>
        <v>0.4</v>
      </c>
      <c r="F5" s="102" t="str">
        <f>Eingabe!$D$18</f>
        <v>-</v>
      </c>
      <c r="G5" s="74" t="str">
        <f>IF(F5="-","-",IF(F5&gt;=E5,Uebersetzungen!$D$13,Uebersetzungen!$D$14))</f>
        <v>-</v>
      </c>
    </row>
    <row r="6" spans="2:17" ht="26.25" customHeight="1" x14ac:dyDescent="0.2">
      <c r="B6" s="105" t="str">
        <f>Uebersetzungen!D10&amp;": "&amp;Uebersetzungen!D37</f>
        <v>D1.2 Beschattung durch Bäume: Anteil Beschattung</v>
      </c>
      <c r="C6" s="81"/>
      <c r="D6" s="82" t="s">
        <v>36</v>
      </c>
      <c r="E6" s="106" t="str">
        <f>Eingabe!D34</f>
        <v>-</v>
      </c>
      <c r="F6" s="103" t="str">
        <f>Eingabe!D33</f>
        <v>-</v>
      </c>
      <c r="G6" s="83" t="str">
        <f>IF(F6="-","-",IF(F6&gt;=E6,Uebersetzungen!$D$13,Uebersetzungen!$D$14))</f>
        <v>-</v>
      </c>
    </row>
    <row r="7" spans="2:17" ht="26.25" customHeight="1" x14ac:dyDescent="0.2">
      <c r="B7" s="128" t="str">
        <f>Uebersetzungen!D10&amp;": "&amp;Uebersetzungen!D63</f>
        <v>D1.2 Beschattung durch Bäume: Erhalt von bestehnden Bäumen</v>
      </c>
      <c r="C7" s="129"/>
      <c r="D7" s="82" t="s">
        <v>36</v>
      </c>
      <c r="E7" s="130">
        <f>Eingabe!D39</f>
        <v>0.33</v>
      </c>
      <c r="F7" s="131" t="str">
        <f>Eingabe!D38</f>
        <v>-</v>
      </c>
      <c r="G7" s="83" t="str">
        <f>IF(F7="-","-",IF(F7&gt;=E7,Uebersetzungen!$D$13,Uebersetzungen!$D$14))</f>
        <v>-</v>
      </c>
    </row>
    <row r="8" spans="2:17" s="80" customFormat="1" ht="26.25" customHeight="1" x14ac:dyDescent="0.25">
      <c r="B8" s="107" t="str">
        <f>Uebersetzungen!D11&amp;": "&amp;Uebersetzungen!D54</f>
        <v>D1.3 Verdunstung, Versickerung und Retention: Anteil mit lokaler Bewirtschaftung</v>
      </c>
      <c r="C8" s="75"/>
      <c r="D8" s="76" t="s">
        <v>36</v>
      </c>
      <c r="E8" s="77">
        <f>Eingabe!D49</f>
        <v>0.66666666666666663</v>
      </c>
      <c r="F8" s="104" t="str">
        <f>Eingabe!D48</f>
        <v>-</v>
      </c>
      <c r="G8" s="78" t="str">
        <f>IF(F8="-","-",IF(F8&gt;=E8,Uebersetzungen!$D$13,Uebersetzungen!$D$14))</f>
        <v>-</v>
      </c>
      <c r="H8" s="79"/>
    </row>
  </sheetData>
  <sheetProtection algorithmName="SHA-512" hashValue="SMLuRc173miOEz0DB+/1d79IfwZaj2YRsQ6QrXd+iT5UboR+hlUT8JIR9BNy6egFbX7jUJj3bnCxS0HBcWLl4A==" saltValue="E9H2K1C72MWqFe0XSUyIgw==" spinCount="100000" sheet="1" formatColumns="0"/>
  <mergeCells count="3">
    <mergeCell ref="D4:E4"/>
    <mergeCell ref="B5:C5"/>
    <mergeCell ref="E2:G2"/>
  </mergeCells>
  <pageMargins left="0.70866141732283472" right="0.70866141732283472" top="0.78740157480314965" bottom="0.78740157480314965" header="0.31496062992125984" footer="0.31496062992125984"/>
  <pageSetup paperSize="9" scale="91"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B5EB1C40-EA17-45B4-941F-E62A99E0E160}">
            <xm:f>Uebersetzungen!$D$14</xm:f>
            <x14:dxf>
              <font>
                <color rgb="FFFF0000"/>
              </font>
              <fill>
                <patternFill>
                  <bgColor rgb="FFFFB7B7"/>
                </patternFill>
              </fill>
            </x14:dxf>
          </x14:cfRule>
          <x14:cfRule type="cellIs" priority="2" operator="equal" id="{09497DC4-3229-43F5-90D1-838262ACDBCE}">
            <xm:f>Uebersetzungen!$D$13</xm:f>
            <x14:dxf>
              <font>
                <color rgb="FF00B050"/>
              </font>
              <fill>
                <patternFill>
                  <bgColor rgb="FF8CF866"/>
                </patternFill>
              </fill>
            </x14:dxf>
          </x14:cfRule>
          <xm:sqref>G5:G8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09947-42D8-4086-B8C8-2DD49AF02310}">
  <sheetPr codeName="Tabelle3"/>
  <dimension ref="A1:B12"/>
  <sheetViews>
    <sheetView workbookViewId="0">
      <selection activeCell="C18" sqref="C18"/>
    </sheetView>
  </sheetViews>
  <sheetFormatPr baseColWidth="10" defaultColWidth="10.5703125" defaultRowHeight="14.25" x14ac:dyDescent="0.2"/>
  <cols>
    <col min="1" max="1" width="33" style="29" customWidth="1"/>
    <col min="2" max="2" width="26.140625" style="29" customWidth="1"/>
    <col min="3" max="16384" width="10.5703125" style="29"/>
  </cols>
  <sheetData>
    <row r="1" spans="1:2" ht="18" x14ac:dyDescent="0.25">
      <c r="A1" s="97" t="str">
        <f>Uebersetzungen!D6</f>
        <v>Listen</v>
      </c>
    </row>
    <row r="3" spans="1:2" ht="28.5" x14ac:dyDescent="0.2">
      <c r="A3" s="96" t="str">
        <f>Uebersetzungen!D11</f>
        <v>D1.3 Verdunstung, Versickerung und Retention</v>
      </c>
    </row>
    <row r="4" spans="1:2" x14ac:dyDescent="0.2">
      <c r="A4" s="29" t="str">
        <f>Uebersetzungen!D48</f>
        <v>Oberflächige Massnahme</v>
      </c>
      <c r="B4" s="29" t="str">
        <f>Uebersetzungen!D43</f>
        <v>Flächige Versickerung über die Schulter</v>
      </c>
    </row>
    <row r="5" spans="1:2" x14ac:dyDescent="0.2">
      <c r="B5" s="29" t="str">
        <f>Uebersetzungen!D44</f>
        <v xml:space="preserve">Oberirdische Retention (Wasserrückhalt, Verdunstung, direkte Bewässerung) </v>
      </c>
    </row>
    <row r="6" spans="1:2" x14ac:dyDescent="0.2">
      <c r="B6" s="29" t="str">
        <f>Uebersetzungen!D45</f>
        <v>Oberirdische Versickerungsanlage</v>
      </c>
    </row>
    <row r="7" spans="1:2" x14ac:dyDescent="0.2">
      <c r="B7" s="29" t="str">
        <f>Uebersetzungen!D58</f>
        <v>Keine weitere Massnahme</v>
      </c>
    </row>
    <row r="8" spans="1:2" x14ac:dyDescent="0.2">
      <c r="A8" s="29" t="str">
        <f>Uebersetzungen!D49</f>
        <v>Unterirdische Massnahme</v>
      </c>
      <c r="B8" s="29" t="str">
        <f>Uebersetzungen!D46</f>
        <v xml:space="preserve">Unterirdische Retention (z. B. Zisternen, Rigolen, Regenrückhaltebecken): </v>
      </c>
    </row>
    <row r="9" spans="1:2" x14ac:dyDescent="0.2">
      <c r="B9" s="29" t="str">
        <f>Uebersetzungen!D47</f>
        <v>Unterirdische Versickerungsanlage (ohne Oberbodenpassage)</v>
      </c>
    </row>
    <row r="10" spans="1:2" x14ac:dyDescent="0.2">
      <c r="B10" s="29" t="str">
        <f>Uebersetzungen!D58</f>
        <v>Keine weitere Massnahme</v>
      </c>
    </row>
    <row r="11" spans="1:2" x14ac:dyDescent="0.2">
      <c r="A11" s="29" t="str">
        <f>Uebersetzungen!D50</f>
        <v>Beregnete Platz- und Verkehrsflächen</v>
      </c>
      <c r="B11" s="29" t="str">
        <f>Uebersetzungen!D13</f>
        <v>ja</v>
      </c>
    </row>
    <row r="12" spans="1:2" x14ac:dyDescent="0.2">
      <c r="B12" s="29" t="str">
        <f>Uebersetzungen!D14</f>
        <v>nein</v>
      </c>
    </row>
  </sheetData>
  <pageMargins left="0.7" right="0.7" top="0.78740157499999996" bottom="0.78740157499999996"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D9CA2-27AE-437F-8DAB-69BE66777744}">
  <sheetPr codeName="Tabelle4"/>
  <dimension ref="A1:I178"/>
  <sheetViews>
    <sheetView zoomScale="98" zoomScaleNormal="98" workbookViewId="0">
      <selection activeCell="C1" sqref="C1"/>
    </sheetView>
  </sheetViews>
  <sheetFormatPr baseColWidth="10" defaultColWidth="11.42578125" defaultRowHeight="12" x14ac:dyDescent="0.2"/>
  <cols>
    <col min="1" max="1" width="6.85546875" style="9" customWidth="1"/>
    <col min="2" max="2" width="12.7109375" style="9" customWidth="1"/>
    <col min="3" max="3" width="12.140625" style="20" customWidth="1"/>
    <col min="4" max="4" width="46.28515625" style="21" customWidth="1"/>
    <col min="5" max="5" width="51.28515625" style="22" customWidth="1"/>
    <col min="6" max="6" width="46.28515625" style="22" customWidth="1"/>
    <col min="7" max="7" width="46.28515625" style="9" customWidth="1"/>
    <col min="8" max="8" width="11.42578125" style="9"/>
    <col min="9" max="9" width="6.140625" style="9" customWidth="1"/>
    <col min="10" max="16384" width="11.42578125" style="9"/>
  </cols>
  <sheetData>
    <row r="1" spans="1:9" ht="23.25" customHeight="1" thickBot="1" x14ac:dyDescent="0.25">
      <c r="A1" s="1">
        <f>VLOOKUP(C1,H1:I3,2)</f>
        <v>1</v>
      </c>
      <c r="B1" s="2" t="s">
        <v>0</v>
      </c>
      <c r="C1" s="3" t="s">
        <v>1</v>
      </c>
      <c r="D1" s="4"/>
      <c r="E1" s="5" t="s">
        <v>2</v>
      </c>
      <c r="F1" s="6"/>
      <c r="G1" s="6"/>
      <c r="H1" s="7" t="str">
        <f>E3</f>
        <v>deutsch</v>
      </c>
      <c r="I1" s="8">
        <v>1</v>
      </c>
    </row>
    <row r="2" spans="1:9" ht="23.25" customHeight="1" thickBot="1" x14ac:dyDescent="0.25">
      <c r="A2" s="10">
        <v>1</v>
      </c>
      <c r="B2" s="11"/>
      <c r="C2" s="12">
        <v>2023</v>
      </c>
      <c r="D2" s="13" t="s">
        <v>3</v>
      </c>
      <c r="E2" s="7"/>
      <c r="F2" s="6"/>
      <c r="G2" s="6"/>
      <c r="H2" s="7" t="str">
        <f>F3</f>
        <v>französisch</v>
      </c>
      <c r="I2" s="8">
        <v>2</v>
      </c>
    </row>
    <row r="3" spans="1:9" ht="23.25" customHeight="1" x14ac:dyDescent="0.2">
      <c r="A3" s="14"/>
      <c r="B3" s="15"/>
      <c r="C3" s="15" t="s">
        <v>4</v>
      </c>
      <c r="D3" s="16" t="s">
        <v>5</v>
      </c>
      <c r="E3" s="17" t="s">
        <v>1</v>
      </c>
      <c r="F3" s="18" t="s">
        <v>6</v>
      </c>
      <c r="G3" s="19" t="s">
        <v>7</v>
      </c>
      <c r="H3" s="7" t="str">
        <f>G3</f>
        <v>italienisch</v>
      </c>
      <c r="I3" s="8">
        <v>3</v>
      </c>
    </row>
    <row r="4" spans="1:9" ht="23.25" customHeight="1" x14ac:dyDescent="0.2">
      <c r="C4" s="20">
        <v>1</v>
      </c>
      <c r="D4" s="21" t="str">
        <f t="shared" ref="D4:D67" si="0">INDEX($E$4:$G$503,$C4,$A$1)</f>
        <v>Hilfstool Aussenraum</v>
      </c>
      <c r="E4" s="22" t="s">
        <v>10</v>
      </c>
      <c r="F4" s="22" t="s">
        <v>138</v>
      </c>
      <c r="G4" s="22" t="s">
        <v>68</v>
      </c>
    </row>
    <row r="5" spans="1:9" x14ac:dyDescent="0.2">
      <c r="C5" s="20">
        <v>2</v>
      </c>
      <c r="D5" s="21" t="str">
        <f t="shared" si="0"/>
        <v>Version</v>
      </c>
      <c r="E5" s="22" t="s">
        <v>9</v>
      </c>
      <c r="F5" s="22" t="s">
        <v>9</v>
      </c>
      <c r="G5" s="22" t="s">
        <v>69</v>
      </c>
    </row>
    <row r="6" spans="1:9" x14ac:dyDescent="0.2">
      <c r="C6" s="20">
        <v>3</v>
      </c>
      <c r="D6" s="21" t="str">
        <f t="shared" si="0"/>
        <v>Listen</v>
      </c>
      <c r="E6" s="22" t="s">
        <v>11</v>
      </c>
      <c r="F6" s="22" t="s">
        <v>139</v>
      </c>
      <c r="G6" s="22" t="s">
        <v>70</v>
      </c>
    </row>
    <row r="7" spans="1:9" x14ac:dyDescent="0.2">
      <c r="C7" s="20">
        <v>4</v>
      </c>
      <c r="D7" s="21" t="str">
        <f t="shared" si="0"/>
        <v>Eingabefeld</v>
      </c>
      <c r="E7" s="22" t="s">
        <v>12</v>
      </c>
      <c r="F7" s="22" t="s">
        <v>140</v>
      </c>
      <c r="G7" s="22" t="s">
        <v>71</v>
      </c>
    </row>
    <row r="8" spans="1:9" x14ac:dyDescent="0.2">
      <c r="C8" s="20">
        <v>5</v>
      </c>
      <c r="D8" s="21" t="str">
        <f t="shared" si="0"/>
        <v>Auswahlfeld</v>
      </c>
      <c r="E8" s="22" t="s">
        <v>8</v>
      </c>
      <c r="F8" s="22" t="s">
        <v>141</v>
      </c>
      <c r="G8" s="22" t="s">
        <v>72</v>
      </c>
    </row>
    <row r="9" spans="1:9" x14ac:dyDescent="0.2">
      <c r="C9" s="20">
        <v>6</v>
      </c>
      <c r="D9" s="21" t="str">
        <f t="shared" si="0"/>
        <v>D1.1 Grünflächen</v>
      </c>
      <c r="E9" s="22" t="s">
        <v>13</v>
      </c>
      <c r="F9" s="22" t="s">
        <v>142</v>
      </c>
      <c r="G9" s="22" t="s">
        <v>73</v>
      </c>
    </row>
    <row r="10" spans="1:9" x14ac:dyDescent="0.2">
      <c r="C10" s="20">
        <v>7</v>
      </c>
      <c r="D10" s="21" t="str">
        <f t="shared" si="0"/>
        <v>D1.2 Beschattung durch Bäume</v>
      </c>
      <c r="E10" s="22" t="s">
        <v>14</v>
      </c>
      <c r="F10" s="22" t="s">
        <v>143</v>
      </c>
      <c r="G10" s="22" t="s">
        <v>74</v>
      </c>
    </row>
    <row r="11" spans="1:9" x14ac:dyDescent="0.2">
      <c r="C11" s="20">
        <v>8</v>
      </c>
      <c r="D11" s="21" t="str">
        <f t="shared" si="0"/>
        <v>D1.3 Verdunstung, Versickerung und Retention</v>
      </c>
      <c r="E11" s="22" t="s">
        <v>15</v>
      </c>
      <c r="F11" s="22" t="s">
        <v>144</v>
      </c>
      <c r="G11" s="22" t="s">
        <v>75</v>
      </c>
    </row>
    <row r="12" spans="1:9" x14ac:dyDescent="0.2">
      <c r="C12" s="20">
        <v>9</v>
      </c>
      <c r="D12" s="21" t="str">
        <f t="shared" si="0"/>
        <v>Berechnung der Umgebungsfläche</v>
      </c>
      <c r="E12" s="22" t="s">
        <v>45</v>
      </c>
      <c r="F12" s="22" t="s">
        <v>145</v>
      </c>
      <c r="G12" s="22" t="s">
        <v>76</v>
      </c>
    </row>
    <row r="13" spans="1:9" x14ac:dyDescent="0.2">
      <c r="C13" s="20">
        <v>10</v>
      </c>
      <c r="D13" s="21" t="str">
        <f t="shared" si="0"/>
        <v>ja</v>
      </c>
      <c r="E13" s="22" t="s">
        <v>42</v>
      </c>
      <c r="F13" s="22" t="s">
        <v>146</v>
      </c>
      <c r="G13" s="22" t="s">
        <v>77</v>
      </c>
    </row>
    <row r="14" spans="1:9" x14ac:dyDescent="0.2">
      <c r="C14" s="20">
        <v>11</v>
      </c>
      <c r="D14" s="21" t="str">
        <f>INDEX($E$4:$G$503,$C14,$A$1)</f>
        <v>nein</v>
      </c>
      <c r="E14" s="22" t="s">
        <v>43</v>
      </c>
      <c r="F14" s="22" t="s">
        <v>147</v>
      </c>
      <c r="G14" s="22" t="s">
        <v>78</v>
      </c>
    </row>
    <row r="15" spans="1:9" x14ac:dyDescent="0.2">
      <c r="C15" s="20">
        <v>12</v>
      </c>
      <c r="D15" s="21" t="str">
        <f t="shared" si="0"/>
        <v>Eingabe</v>
      </c>
      <c r="E15" s="22" t="s">
        <v>34</v>
      </c>
      <c r="F15" s="22" t="s">
        <v>148</v>
      </c>
      <c r="G15" s="22" t="s">
        <v>120</v>
      </c>
    </row>
    <row r="16" spans="1:9" x14ac:dyDescent="0.2">
      <c r="C16" s="20">
        <v>13</v>
      </c>
      <c r="D16" s="21" t="str">
        <f t="shared" si="0"/>
        <v>m2/Baum</v>
      </c>
      <c r="E16" s="22" t="s">
        <v>56</v>
      </c>
      <c r="F16" s="22" t="s">
        <v>149</v>
      </c>
      <c r="G16" s="22" t="s">
        <v>79</v>
      </c>
    </row>
    <row r="17" spans="3:7" x14ac:dyDescent="0.2">
      <c r="C17" s="20">
        <v>14</v>
      </c>
      <c r="D17" s="21" t="str">
        <f t="shared" si="0"/>
        <v>Arealfläche total</v>
      </c>
      <c r="E17" s="22" t="s">
        <v>20</v>
      </c>
      <c r="F17" s="22" t="s">
        <v>150</v>
      </c>
      <c r="G17" s="22" t="s">
        <v>80</v>
      </c>
    </row>
    <row r="18" spans="3:7" x14ac:dyDescent="0.2">
      <c r="C18" s="20">
        <v>15</v>
      </c>
      <c r="D18" s="21" t="str">
        <f t="shared" si="0"/>
        <v>Gebäudeflächen</v>
      </c>
      <c r="E18" s="22" t="s">
        <v>130</v>
      </c>
      <c r="F18" s="22" t="s">
        <v>151</v>
      </c>
      <c r="G18" s="22" t="s">
        <v>133</v>
      </c>
    </row>
    <row r="19" spans="3:7" x14ac:dyDescent="0.2">
      <c r="C19" s="20">
        <v>16</v>
      </c>
      <c r="D19" s="21" t="str">
        <f t="shared" si="0"/>
        <v>Öffentliche Strassen</v>
      </c>
      <c r="E19" s="22" t="s">
        <v>17</v>
      </c>
      <c r="F19" s="22" t="s">
        <v>152</v>
      </c>
      <c r="G19" s="22" t="s">
        <v>121</v>
      </c>
    </row>
    <row r="20" spans="3:7" x14ac:dyDescent="0.2">
      <c r="C20" s="20">
        <v>17</v>
      </c>
      <c r="D20" s="21" t="str">
        <f t="shared" si="0"/>
        <v>Massgebliche Umgebungsfläche</v>
      </c>
      <c r="E20" s="22" t="s">
        <v>19</v>
      </c>
      <c r="F20" s="22" t="s">
        <v>153</v>
      </c>
      <c r="G20" s="22" t="s">
        <v>81</v>
      </c>
    </row>
    <row r="21" spans="3:7" x14ac:dyDescent="0.2">
      <c r="C21" s="20">
        <v>18</v>
      </c>
      <c r="D21" s="21" t="str">
        <f t="shared" si="0"/>
        <v>Grünflächen</v>
      </c>
      <c r="E21" s="22" t="s">
        <v>16</v>
      </c>
      <c r="F21" s="22" t="s">
        <v>154</v>
      </c>
      <c r="G21" s="22" t="s">
        <v>82</v>
      </c>
    </row>
    <row r="22" spans="3:7" x14ac:dyDescent="0.2">
      <c r="C22" s="20">
        <v>19</v>
      </c>
      <c r="D22" s="21" t="str">
        <f t="shared" si="0"/>
        <v>Begrünte Dächer</v>
      </c>
      <c r="E22" s="22" t="s">
        <v>21</v>
      </c>
      <c r="F22" s="22" t="s">
        <v>155</v>
      </c>
      <c r="G22" s="22" t="s">
        <v>83</v>
      </c>
    </row>
    <row r="23" spans="3:7" x14ac:dyDescent="0.2">
      <c r="C23" s="20">
        <v>20</v>
      </c>
      <c r="D23" s="21" t="str">
        <f t="shared" si="0"/>
        <v>Begrünte Fassaden</v>
      </c>
      <c r="E23" s="22" t="s">
        <v>18</v>
      </c>
      <c r="F23" s="22" t="s">
        <v>156</v>
      </c>
      <c r="G23" s="22" t="s">
        <v>84</v>
      </c>
    </row>
    <row r="24" spans="3:7" x14ac:dyDescent="0.2">
      <c r="C24" s="20">
        <v>21</v>
      </c>
      <c r="D24" s="21" t="str">
        <f t="shared" si="0"/>
        <v>Grünfläche total</v>
      </c>
      <c r="E24" s="22" t="s">
        <v>44</v>
      </c>
      <c r="F24" s="22" t="s">
        <v>157</v>
      </c>
      <c r="G24" s="22" t="s">
        <v>85</v>
      </c>
    </row>
    <row r="25" spans="3:7" x14ac:dyDescent="0.2">
      <c r="C25" s="20">
        <v>22</v>
      </c>
      <c r="D25" s="21" t="str">
        <f t="shared" si="0"/>
        <v>Anteil Grünfläche</v>
      </c>
      <c r="E25" s="22" t="s">
        <v>23</v>
      </c>
      <c r="F25" s="22" t="s">
        <v>158</v>
      </c>
      <c r="G25" s="22" t="s">
        <v>86</v>
      </c>
    </row>
    <row r="26" spans="3:7" ht="24" x14ac:dyDescent="0.2">
      <c r="C26" s="20">
        <v>23</v>
      </c>
      <c r="D26" s="21" t="str">
        <f t="shared" si="0"/>
        <v>Energiebezugsfläche nach Nutzung / Gebäudekategorie</v>
      </c>
      <c r="E26" s="22" t="s">
        <v>28</v>
      </c>
      <c r="F26" s="22" t="s">
        <v>159</v>
      </c>
      <c r="G26" s="22" t="s">
        <v>87</v>
      </c>
    </row>
    <row r="27" spans="3:7" x14ac:dyDescent="0.2">
      <c r="C27" s="20">
        <v>24</v>
      </c>
      <c r="D27" s="21" t="str">
        <f t="shared" si="0"/>
        <v>Wohnen (I und II)</v>
      </c>
      <c r="E27" s="22" t="s">
        <v>25</v>
      </c>
      <c r="F27" s="22" t="s">
        <v>160</v>
      </c>
      <c r="G27" s="22" t="s">
        <v>88</v>
      </c>
    </row>
    <row r="28" spans="3:7" x14ac:dyDescent="0.2">
      <c r="C28" s="20">
        <v>25</v>
      </c>
      <c r="D28" s="21" t="str">
        <f t="shared" si="0"/>
        <v>Verwaltung, Schulen, Spitäler (III, IV, VIII)</v>
      </c>
      <c r="E28" s="22" t="s">
        <v>26</v>
      </c>
      <c r="F28" s="22" t="s">
        <v>161</v>
      </c>
      <c r="G28" s="22" t="s">
        <v>89</v>
      </c>
    </row>
    <row r="29" spans="3:7" x14ac:dyDescent="0.2">
      <c r="C29" s="20">
        <v>26</v>
      </c>
      <c r="D29" s="21" t="str">
        <f t="shared" si="0"/>
        <v>Übrige Gebäudekategorien</v>
      </c>
      <c r="E29" s="22" t="s">
        <v>27</v>
      </c>
      <c r="F29" s="22" t="s">
        <v>162</v>
      </c>
      <c r="G29" s="22" t="s">
        <v>90</v>
      </c>
    </row>
    <row r="30" spans="3:7" x14ac:dyDescent="0.2">
      <c r="C30" s="20">
        <v>27</v>
      </c>
      <c r="D30" s="21" t="str">
        <f t="shared" si="0"/>
        <v>EBF total</v>
      </c>
      <c r="E30" s="22" t="s">
        <v>29</v>
      </c>
      <c r="F30" s="22" t="s">
        <v>163</v>
      </c>
      <c r="G30" s="22" t="s">
        <v>91</v>
      </c>
    </row>
    <row r="31" spans="3:7" ht="36" x14ac:dyDescent="0.2">
      <c r="C31" s="20">
        <v>28</v>
      </c>
      <c r="D31" s="21" t="str">
        <f t="shared" si="0"/>
        <v>Werden alle Platz- und Verkehrsflächen mit geringer Belastung des Niederschlagabwasser-Abflusses mit versickerungsfähigen Belägen ausgestattet?</v>
      </c>
      <c r="E31" s="22" t="s">
        <v>116</v>
      </c>
      <c r="F31" s="22" t="s">
        <v>164</v>
      </c>
      <c r="G31" s="22" t="s">
        <v>134</v>
      </c>
    </row>
    <row r="32" spans="3:7" x14ac:dyDescent="0.2">
      <c r="C32" s="20">
        <v>29</v>
      </c>
      <c r="D32" s="21" t="str">
        <f t="shared" si="0"/>
        <v>Bäume im Areal</v>
      </c>
      <c r="E32" s="22" t="s">
        <v>31</v>
      </c>
      <c r="F32" s="22" t="s">
        <v>165</v>
      </c>
      <c r="G32" s="22" t="s">
        <v>92</v>
      </c>
    </row>
    <row r="33" spans="3:7" x14ac:dyDescent="0.2">
      <c r="C33" s="20">
        <v>30</v>
      </c>
      <c r="D33" s="21" t="str">
        <f t="shared" si="0"/>
        <v>Grosskronige Bäume</v>
      </c>
      <c r="E33" s="22" t="s">
        <v>65</v>
      </c>
      <c r="F33" s="22" t="s">
        <v>166</v>
      </c>
      <c r="G33" s="22" t="s">
        <v>93</v>
      </c>
    </row>
    <row r="34" spans="3:7" x14ac:dyDescent="0.2">
      <c r="C34" s="20">
        <v>31</v>
      </c>
      <c r="D34" s="21" t="str">
        <f t="shared" si="0"/>
        <v>Mittelkronige Bäume</v>
      </c>
      <c r="E34" s="22" t="s">
        <v>66</v>
      </c>
      <c r="F34" s="22" t="s">
        <v>167</v>
      </c>
      <c r="G34" s="22" t="s">
        <v>94</v>
      </c>
    </row>
    <row r="35" spans="3:7" x14ac:dyDescent="0.2">
      <c r="C35" s="20">
        <v>32</v>
      </c>
      <c r="D35" s="21" t="str">
        <f t="shared" si="0"/>
        <v>Kleinkronige Bäume</v>
      </c>
      <c r="E35" s="22" t="s">
        <v>67</v>
      </c>
      <c r="F35" s="22" t="s">
        <v>168</v>
      </c>
      <c r="G35" s="22" t="s">
        <v>95</v>
      </c>
    </row>
    <row r="36" spans="3:7" x14ac:dyDescent="0.2">
      <c r="C36" s="20">
        <v>33</v>
      </c>
      <c r="D36" s="21" t="str">
        <f t="shared" si="0"/>
        <v>Beschattung durch Bäume</v>
      </c>
      <c r="E36" s="22" t="s">
        <v>33</v>
      </c>
      <c r="F36" s="22" t="s">
        <v>169</v>
      </c>
      <c r="G36" s="22" t="s">
        <v>96</v>
      </c>
    </row>
    <row r="37" spans="3:7" x14ac:dyDescent="0.2">
      <c r="C37" s="20">
        <v>34</v>
      </c>
      <c r="D37" s="21" t="str">
        <f t="shared" si="0"/>
        <v>Anteil Beschattung</v>
      </c>
      <c r="E37" s="22" t="s">
        <v>24</v>
      </c>
      <c r="F37" s="22" t="s">
        <v>170</v>
      </c>
      <c r="G37" s="22" t="s">
        <v>122</v>
      </c>
    </row>
    <row r="38" spans="3:7" x14ac:dyDescent="0.2">
      <c r="C38" s="20">
        <v>35</v>
      </c>
      <c r="D38" s="21" t="str">
        <f t="shared" si="0"/>
        <v>Anforderung Beschattung</v>
      </c>
      <c r="E38" s="22" t="s">
        <v>35</v>
      </c>
      <c r="F38" s="22" t="s">
        <v>171</v>
      </c>
      <c r="G38" s="22" t="s">
        <v>97</v>
      </c>
    </row>
    <row r="39" spans="3:7" x14ac:dyDescent="0.2">
      <c r="C39" s="20">
        <v>36</v>
      </c>
      <c r="D39" s="21" t="str">
        <f t="shared" si="0"/>
        <v>Anteil Nutzung</v>
      </c>
      <c r="E39" s="22" t="s">
        <v>30</v>
      </c>
      <c r="F39" s="22" t="s">
        <v>172</v>
      </c>
      <c r="G39" s="22" t="s">
        <v>98</v>
      </c>
    </row>
    <row r="40" spans="3:7" x14ac:dyDescent="0.2">
      <c r="C40" s="20">
        <v>37</v>
      </c>
      <c r="D40" s="21" t="str">
        <f t="shared" si="0"/>
        <v>Beschattung [m2/Baum]</v>
      </c>
      <c r="E40" s="22" t="s">
        <v>32</v>
      </c>
      <c r="F40" s="22" t="s">
        <v>173</v>
      </c>
      <c r="G40" s="22" t="s">
        <v>99</v>
      </c>
    </row>
    <row r="41" spans="3:7" x14ac:dyDescent="0.2">
      <c r="C41" s="20">
        <v>38</v>
      </c>
      <c r="D41" s="21" t="str">
        <f t="shared" si="0"/>
        <v>Projektwert</v>
      </c>
      <c r="E41" s="22" t="s">
        <v>40</v>
      </c>
      <c r="F41" s="22" t="s">
        <v>174</v>
      </c>
      <c r="G41" s="22" t="s">
        <v>100</v>
      </c>
    </row>
    <row r="42" spans="3:7" x14ac:dyDescent="0.2">
      <c r="C42" s="20">
        <v>39</v>
      </c>
      <c r="D42" s="21" t="str">
        <f t="shared" si="0"/>
        <v>Anforderung</v>
      </c>
      <c r="E42" s="22" t="s">
        <v>39</v>
      </c>
      <c r="F42" s="22" t="s">
        <v>175</v>
      </c>
      <c r="G42" s="22" t="s">
        <v>101</v>
      </c>
    </row>
    <row r="43" spans="3:7" x14ac:dyDescent="0.2">
      <c r="C43" s="20">
        <v>40</v>
      </c>
      <c r="D43" s="21" t="str">
        <f t="shared" si="0"/>
        <v>Flächige Versickerung über die Schulter</v>
      </c>
      <c r="E43" s="22" t="s">
        <v>48</v>
      </c>
      <c r="F43" s="22" t="s">
        <v>176</v>
      </c>
      <c r="G43" s="22" t="s">
        <v>123</v>
      </c>
    </row>
    <row r="44" spans="3:7" ht="24" x14ac:dyDescent="0.2">
      <c r="C44" s="20">
        <v>41</v>
      </c>
      <c r="D44" s="21" t="str">
        <f t="shared" si="0"/>
        <v xml:space="preserve">Oberirdische Retention (Wasserrückhalt, Verdunstung, direkte Bewässerung) </v>
      </c>
      <c r="E44" s="22" t="s">
        <v>49</v>
      </c>
      <c r="F44" s="22" t="s">
        <v>177</v>
      </c>
      <c r="G44" s="22" t="s">
        <v>102</v>
      </c>
    </row>
    <row r="45" spans="3:7" x14ac:dyDescent="0.2">
      <c r="C45" s="20">
        <v>42</v>
      </c>
      <c r="D45" s="21" t="str">
        <f t="shared" si="0"/>
        <v>Oberirdische Versickerungsanlage</v>
      </c>
      <c r="E45" s="22" t="s">
        <v>50</v>
      </c>
      <c r="F45" s="22" t="s">
        <v>178</v>
      </c>
      <c r="G45" s="22" t="s">
        <v>124</v>
      </c>
    </row>
    <row r="46" spans="3:7" ht="24" x14ac:dyDescent="0.2">
      <c r="C46" s="20">
        <v>43</v>
      </c>
      <c r="D46" s="21" t="str">
        <f t="shared" si="0"/>
        <v xml:space="preserve">Unterirdische Retention (z. B. Zisternen, Rigolen, Regenrückhaltebecken): </v>
      </c>
      <c r="E46" s="22" t="s">
        <v>51</v>
      </c>
      <c r="F46" s="22" t="s">
        <v>179</v>
      </c>
      <c r="G46" s="22" t="s">
        <v>103</v>
      </c>
    </row>
    <row r="47" spans="3:7" ht="24" x14ac:dyDescent="0.2">
      <c r="C47" s="20">
        <v>44</v>
      </c>
      <c r="D47" s="21" t="str">
        <f t="shared" si="0"/>
        <v>Unterirdische Versickerungsanlage (ohne Oberbodenpassage)</v>
      </c>
      <c r="E47" s="22" t="s">
        <v>52</v>
      </c>
      <c r="F47" s="22" t="s">
        <v>180</v>
      </c>
      <c r="G47" s="22" t="s">
        <v>125</v>
      </c>
    </row>
    <row r="48" spans="3:7" x14ac:dyDescent="0.2">
      <c r="C48" s="20">
        <v>45</v>
      </c>
      <c r="D48" s="21" t="str">
        <f t="shared" si="0"/>
        <v>Oberflächige Massnahme</v>
      </c>
      <c r="E48" s="22" t="s">
        <v>54</v>
      </c>
      <c r="F48" s="22" t="s">
        <v>181</v>
      </c>
      <c r="G48" s="22" t="s">
        <v>104</v>
      </c>
    </row>
    <row r="49" spans="3:7" x14ac:dyDescent="0.2">
      <c r="C49" s="20">
        <v>46</v>
      </c>
      <c r="D49" s="21" t="str">
        <f t="shared" si="0"/>
        <v>Unterirdische Massnahme</v>
      </c>
      <c r="E49" s="22" t="s">
        <v>55</v>
      </c>
      <c r="F49" s="22" t="s">
        <v>182</v>
      </c>
      <c r="G49" s="22" t="s">
        <v>105</v>
      </c>
    </row>
    <row r="50" spans="3:7" ht="24" x14ac:dyDescent="0.2">
      <c r="C50" s="20">
        <v>47</v>
      </c>
      <c r="D50" s="21" t="str">
        <f t="shared" si="0"/>
        <v>Beregnete Platz- und Verkehrsflächen</v>
      </c>
      <c r="E50" s="22" t="s">
        <v>46</v>
      </c>
      <c r="F50" s="22" t="s">
        <v>183</v>
      </c>
      <c r="G50" s="22" t="s">
        <v>106</v>
      </c>
    </row>
    <row r="51" spans="3:7" ht="24" x14ac:dyDescent="0.2">
      <c r="C51" s="20">
        <v>48</v>
      </c>
      <c r="D51" s="21" t="str">
        <f t="shared" si="0"/>
        <v>Versiegelte/überbaute beregnete Flächen</v>
      </c>
      <c r="E51" s="22" t="s">
        <v>57</v>
      </c>
      <c r="F51" s="22" t="s">
        <v>184</v>
      </c>
      <c r="G51" s="22" t="s">
        <v>107</v>
      </c>
    </row>
    <row r="52" spans="3:7" ht="36" x14ac:dyDescent="0.2">
      <c r="C52" s="20">
        <v>49</v>
      </c>
      <c r="D52" s="21" t="str">
        <f t="shared" si="0"/>
        <v>Gesamte versiegelte/überbaute beregnete Fläche mit geringer Belastung des Niederschlagabwasser-Abfluss</v>
      </c>
      <c r="E52" s="22" t="s">
        <v>119</v>
      </c>
      <c r="F52" s="22" t="s">
        <v>185</v>
      </c>
      <c r="G52" s="22" t="s">
        <v>135</v>
      </c>
    </row>
    <row r="53" spans="3:7" x14ac:dyDescent="0.2">
      <c r="C53" s="20">
        <v>50</v>
      </c>
      <c r="D53" s="21" t="str">
        <f t="shared" si="0"/>
        <v>davon mit lokaler Bewirtschaftung</v>
      </c>
      <c r="E53" s="22" t="s">
        <v>118</v>
      </c>
      <c r="F53" s="22" t="s">
        <v>186</v>
      </c>
      <c r="G53" s="22" t="s">
        <v>136</v>
      </c>
    </row>
    <row r="54" spans="3:7" x14ac:dyDescent="0.2">
      <c r="C54" s="20">
        <v>51</v>
      </c>
      <c r="D54" s="21" t="str">
        <f t="shared" si="0"/>
        <v>Anteil mit lokaler Bewirtschaftung</v>
      </c>
      <c r="E54" s="22" t="s">
        <v>53</v>
      </c>
      <c r="F54" s="22" t="s">
        <v>187</v>
      </c>
      <c r="G54" s="22" t="s">
        <v>126</v>
      </c>
    </row>
    <row r="55" spans="3:7" x14ac:dyDescent="0.2">
      <c r="C55" s="20">
        <v>52</v>
      </c>
      <c r="D55" s="21" t="str">
        <f t="shared" si="0"/>
        <v>Massnahmen der lokalen Bewirtschaftung</v>
      </c>
      <c r="E55" s="22" t="s">
        <v>47</v>
      </c>
      <c r="F55" s="22" t="s">
        <v>188</v>
      </c>
      <c r="G55" s="22" t="s">
        <v>108</v>
      </c>
    </row>
    <row r="56" spans="3:7" ht="48" x14ac:dyDescent="0.2">
      <c r="C56" s="20">
        <v>53</v>
      </c>
      <c r="D56" s="21" t="str">
        <f t="shared" si="0"/>
        <v>Bezeichnen Sie bitte die versiegelten Platz- und Verkehrsflächen (mit geringer Belastung des Niederschlagabwasser-Abflusses) und begründen Sie die Versiegelung.</v>
      </c>
      <c r="E56" s="22" t="s">
        <v>117</v>
      </c>
      <c r="F56" s="22" t="s">
        <v>189</v>
      </c>
      <c r="G56" s="22" t="s">
        <v>137</v>
      </c>
    </row>
    <row r="57" spans="3:7" x14ac:dyDescent="0.2">
      <c r="C57" s="20">
        <v>54</v>
      </c>
      <c r="D57" s="21" t="str">
        <f t="shared" si="0"/>
        <v>direkte Eingabe der m2</v>
      </c>
      <c r="E57" s="22" t="s">
        <v>58</v>
      </c>
      <c r="F57" s="22" t="s">
        <v>190</v>
      </c>
      <c r="G57" s="22" t="s">
        <v>127</v>
      </c>
    </row>
    <row r="58" spans="3:7" x14ac:dyDescent="0.2">
      <c r="C58" s="20">
        <v>55</v>
      </c>
      <c r="D58" s="21" t="str">
        <f t="shared" si="0"/>
        <v>Keine weitere Massnahme</v>
      </c>
      <c r="E58" s="22" t="s">
        <v>59</v>
      </c>
      <c r="F58" s="22" t="s">
        <v>191</v>
      </c>
      <c r="G58" s="22" t="s">
        <v>109</v>
      </c>
    </row>
    <row r="59" spans="3:7" x14ac:dyDescent="0.2">
      <c r="C59" s="20">
        <v>56</v>
      </c>
      <c r="D59" s="21" t="str">
        <f t="shared" si="0"/>
        <v>Erfüllung der Anforderungen an den Aussenraum</v>
      </c>
      <c r="E59" s="22" t="s">
        <v>60</v>
      </c>
      <c r="F59" s="22" t="s">
        <v>192</v>
      </c>
      <c r="G59" s="22" t="s">
        <v>110</v>
      </c>
    </row>
    <row r="60" spans="3:7" x14ac:dyDescent="0.2">
      <c r="C60" s="20">
        <v>57</v>
      </c>
      <c r="D60" s="21" t="str">
        <f t="shared" si="0"/>
        <v>Übersicht</v>
      </c>
      <c r="E60" s="22" t="s">
        <v>37</v>
      </c>
      <c r="F60" s="22" t="s">
        <v>193</v>
      </c>
      <c r="G60" s="22" t="s">
        <v>111</v>
      </c>
    </row>
    <row r="61" spans="3:7" x14ac:dyDescent="0.2">
      <c r="C61" s="20">
        <v>58</v>
      </c>
      <c r="D61" s="21" t="str">
        <f t="shared" si="0"/>
        <v>Pflichtvorgaben Minergie-Areal</v>
      </c>
      <c r="E61" s="22" t="s">
        <v>38</v>
      </c>
      <c r="F61" s="22" t="s">
        <v>194</v>
      </c>
      <c r="G61" s="22" t="s">
        <v>112</v>
      </c>
    </row>
    <row r="62" spans="3:7" x14ac:dyDescent="0.2">
      <c r="C62" s="20">
        <v>59</v>
      </c>
      <c r="D62" s="21" t="str">
        <f t="shared" si="0"/>
        <v>Erfüllt?</v>
      </c>
      <c r="E62" s="22" t="s">
        <v>41</v>
      </c>
      <c r="F62" s="22" t="s">
        <v>195</v>
      </c>
      <c r="G62" s="22" t="s">
        <v>113</v>
      </c>
    </row>
    <row r="63" spans="3:7" x14ac:dyDescent="0.2">
      <c r="C63" s="20">
        <v>60</v>
      </c>
      <c r="D63" s="21" t="str">
        <f t="shared" si="0"/>
        <v>Erhalt von bestehnden Bäumen</v>
      </c>
      <c r="E63" s="22" t="s">
        <v>62</v>
      </c>
      <c r="F63" s="22" t="s">
        <v>196</v>
      </c>
      <c r="G63" s="22" t="s">
        <v>128</v>
      </c>
    </row>
    <row r="64" spans="3:7" x14ac:dyDescent="0.2">
      <c r="C64" s="20">
        <v>61</v>
      </c>
      <c r="D64" s="21" t="str">
        <f t="shared" si="0"/>
        <v>Bestehende gesunde Bäume</v>
      </c>
      <c r="E64" s="22" t="s">
        <v>131</v>
      </c>
      <c r="F64" s="22" t="s">
        <v>197</v>
      </c>
      <c r="G64" s="22" t="s">
        <v>132</v>
      </c>
    </row>
    <row r="65" spans="3:7" x14ac:dyDescent="0.2">
      <c r="C65" s="20">
        <v>62</v>
      </c>
      <c r="D65" s="21" t="str">
        <f t="shared" si="0"/>
        <v>davon werden gefällt</v>
      </c>
      <c r="E65" s="22" t="s">
        <v>63</v>
      </c>
      <c r="F65" s="22" t="s">
        <v>198</v>
      </c>
      <c r="G65" s="22" t="s">
        <v>129</v>
      </c>
    </row>
    <row r="66" spans="3:7" x14ac:dyDescent="0.2">
      <c r="C66" s="20">
        <v>63</v>
      </c>
      <c r="D66" s="21" t="str">
        <f t="shared" si="0"/>
        <v>Anteil erhaltene Bäume</v>
      </c>
      <c r="E66" s="22" t="s">
        <v>61</v>
      </c>
      <c r="F66" s="22" t="s">
        <v>199</v>
      </c>
      <c r="G66" s="22" t="s">
        <v>114</v>
      </c>
    </row>
    <row r="67" spans="3:7" x14ac:dyDescent="0.2">
      <c r="C67" s="20">
        <v>64</v>
      </c>
      <c r="D67" s="21" t="str">
        <f t="shared" si="0"/>
        <v>Anzahl</v>
      </c>
      <c r="E67" s="22" t="s">
        <v>64</v>
      </c>
      <c r="F67" s="22" t="s">
        <v>200</v>
      </c>
      <c r="G67" s="22" t="s">
        <v>115</v>
      </c>
    </row>
    <row r="68" spans="3:7" x14ac:dyDescent="0.2">
      <c r="C68" s="20">
        <v>65</v>
      </c>
      <c r="D68" s="21">
        <f t="shared" ref="D68:D131" si="1">INDEX($E$4:$G$503,$C68,$A$1)</f>
        <v>0</v>
      </c>
      <c r="G68" s="22"/>
    </row>
    <row r="69" spans="3:7" x14ac:dyDescent="0.2">
      <c r="C69" s="20">
        <v>66</v>
      </c>
      <c r="D69" s="21">
        <f t="shared" si="1"/>
        <v>0</v>
      </c>
      <c r="G69" s="22"/>
    </row>
    <row r="70" spans="3:7" x14ac:dyDescent="0.2">
      <c r="C70" s="20">
        <v>67</v>
      </c>
      <c r="D70" s="21">
        <f t="shared" si="1"/>
        <v>0</v>
      </c>
      <c r="G70" s="22"/>
    </row>
    <row r="71" spans="3:7" x14ac:dyDescent="0.2">
      <c r="C71" s="20">
        <v>68</v>
      </c>
      <c r="D71" s="21">
        <f t="shared" si="1"/>
        <v>0</v>
      </c>
      <c r="G71" s="22"/>
    </row>
    <row r="72" spans="3:7" x14ac:dyDescent="0.2">
      <c r="C72" s="20">
        <v>69</v>
      </c>
      <c r="D72" s="21">
        <f t="shared" si="1"/>
        <v>0</v>
      </c>
      <c r="G72" s="22"/>
    </row>
    <row r="73" spans="3:7" x14ac:dyDescent="0.2">
      <c r="C73" s="20">
        <v>70</v>
      </c>
      <c r="D73" s="21">
        <f t="shared" si="1"/>
        <v>0</v>
      </c>
      <c r="G73" s="22"/>
    </row>
    <row r="74" spans="3:7" x14ac:dyDescent="0.2">
      <c r="C74" s="20">
        <v>71</v>
      </c>
      <c r="D74" s="21">
        <f t="shared" si="1"/>
        <v>0</v>
      </c>
      <c r="G74" s="22"/>
    </row>
    <row r="75" spans="3:7" x14ac:dyDescent="0.2">
      <c r="C75" s="20">
        <v>72</v>
      </c>
      <c r="D75" s="21">
        <f t="shared" si="1"/>
        <v>0</v>
      </c>
      <c r="G75" s="22"/>
    </row>
    <row r="76" spans="3:7" x14ac:dyDescent="0.2">
      <c r="C76" s="20">
        <v>73</v>
      </c>
      <c r="D76" s="21">
        <f t="shared" si="1"/>
        <v>0</v>
      </c>
      <c r="G76" s="22"/>
    </row>
    <row r="77" spans="3:7" x14ac:dyDescent="0.2">
      <c r="C77" s="20">
        <v>74</v>
      </c>
      <c r="D77" s="21">
        <f t="shared" si="1"/>
        <v>0</v>
      </c>
      <c r="G77" s="22"/>
    </row>
    <row r="78" spans="3:7" x14ac:dyDescent="0.2">
      <c r="C78" s="20">
        <v>75</v>
      </c>
      <c r="D78" s="21">
        <f t="shared" si="1"/>
        <v>0</v>
      </c>
      <c r="G78" s="22"/>
    </row>
    <row r="79" spans="3:7" x14ac:dyDescent="0.2">
      <c r="C79" s="20">
        <v>76</v>
      </c>
      <c r="D79" s="21">
        <f t="shared" si="1"/>
        <v>0</v>
      </c>
      <c r="G79" s="22"/>
    </row>
    <row r="80" spans="3:7" x14ac:dyDescent="0.2">
      <c r="C80" s="20">
        <v>77</v>
      </c>
      <c r="D80" s="21">
        <f t="shared" si="1"/>
        <v>0</v>
      </c>
      <c r="G80" s="22"/>
    </row>
    <row r="81" spans="3:7" x14ac:dyDescent="0.2">
      <c r="C81" s="20">
        <v>78</v>
      </c>
      <c r="D81" s="21">
        <f t="shared" si="1"/>
        <v>0</v>
      </c>
      <c r="G81" s="22"/>
    </row>
    <row r="82" spans="3:7" x14ac:dyDescent="0.2">
      <c r="C82" s="20">
        <v>79</v>
      </c>
      <c r="D82" s="21">
        <f t="shared" si="1"/>
        <v>0</v>
      </c>
      <c r="G82" s="22"/>
    </row>
    <row r="83" spans="3:7" x14ac:dyDescent="0.2">
      <c r="C83" s="20">
        <v>80</v>
      </c>
      <c r="D83" s="21">
        <f t="shared" si="1"/>
        <v>0</v>
      </c>
      <c r="G83" s="22"/>
    </row>
    <row r="84" spans="3:7" x14ac:dyDescent="0.2">
      <c r="C84" s="20">
        <v>81</v>
      </c>
      <c r="D84" s="21">
        <f t="shared" si="1"/>
        <v>0</v>
      </c>
      <c r="G84" s="22"/>
    </row>
    <row r="85" spans="3:7" x14ac:dyDescent="0.2">
      <c r="C85" s="20">
        <v>82</v>
      </c>
      <c r="D85" s="21">
        <f t="shared" si="1"/>
        <v>0</v>
      </c>
      <c r="G85" s="22"/>
    </row>
    <row r="86" spans="3:7" x14ac:dyDescent="0.2">
      <c r="C86" s="20">
        <v>83</v>
      </c>
      <c r="D86" s="21">
        <f t="shared" si="1"/>
        <v>0</v>
      </c>
      <c r="G86" s="22"/>
    </row>
    <row r="87" spans="3:7" x14ac:dyDescent="0.2">
      <c r="C87" s="20">
        <v>84</v>
      </c>
      <c r="D87" s="21">
        <f t="shared" si="1"/>
        <v>0</v>
      </c>
      <c r="G87" s="22"/>
    </row>
    <row r="88" spans="3:7" x14ac:dyDescent="0.2">
      <c r="C88" s="20">
        <v>85</v>
      </c>
      <c r="D88" s="21">
        <f t="shared" si="1"/>
        <v>0</v>
      </c>
      <c r="G88" s="22"/>
    </row>
    <row r="89" spans="3:7" x14ac:dyDescent="0.2">
      <c r="C89" s="20">
        <v>86</v>
      </c>
      <c r="D89" s="21">
        <f t="shared" si="1"/>
        <v>0</v>
      </c>
      <c r="G89" s="22"/>
    </row>
    <row r="90" spans="3:7" x14ac:dyDescent="0.2">
      <c r="C90" s="20">
        <v>87</v>
      </c>
      <c r="D90" s="21">
        <f t="shared" si="1"/>
        <v>0</v>
      </c>
      <c r="G90" s="22"/>
    </row>
    <row r="91" spans="3:7" x14ac:dyDescent="0.2">
      <c r="C91" s="20">
        <v>88</v>
      </c>
      <c r="D91" s="21">
        <f t="shared" si="1"/>
        <v>0</v>
      </c>
      <c r="G91" s="22"/>
    </row>
    <row r="92" spans="3:7" x14ac:dyDescent="0.2">
      <c r="C92" s="20">
        <v>89</v>
      </c>
      <c r="D92" s="21">
        <f t="shared" si="1"/>
        <v>0</v>
      </c>
      <c r="G92" s="22"/>
    </row>
    <row r="93" spans="3:7" x14ac:dyDescent="0.2">
      <c r="C93" s="20">
        <v>90</v>
      </c>
      <c r="D93" s="21">
        <f t="shared" si="1"/>
        <v>0</v>
      </c>
      <c r="G93" s="22"/>
    </row>
    <row r="94" spans="3:7" x14ac:dyDescent="0.2">
      <c r="C94" s="20">
        <v>91</v>
      </c>
      <c r="D94" s="21">
        <f t="shared" si="1"/>
        <v>0</v>
      </c>
      <c r="G94" s="22"/>
    </row>
    <row r="95" spans="3:7" x14ac:dyDescent="0.2">
      <c r="C95" s="20">
        <v>92</v>
      </c>
      <c r="D95" s="21">
        <f t="shared" si="1"/>
        <v>0</v>
      </c>
      <c r="G95" s="22"/>
    </row>
    <row r="96" spans="3:7" x14ac:dyDescent="0.2">
      <c r="C96" s="20">
        <v>93</v>
      </c>
      <c r="D96" s="21">
        <f t="shared" si="1"/>
        <v>0</v>
      </c>
      <c r="G96" s="22"/>
    </row>
    <row r="97" spans="3:7" x14ac:dyDescent="0.2">
      <c r="C97" s="20">
        <v>94</v>
      </c>
      <c r="D97" s="21">
        <f t="shared" si="1"/>
        <v>0</v>
      </c>
      <c r="G97" s="22"/>
    </row>
    <row r="98" spans="3:7" x14ac:dyDescent="0.2">
      <c r="C98" s="20">
        <v>95</v>
      </c>
      <c r="D98" s="21">
        <f t="shared" si="1"/>
        <v>0</v>
      </c>
      <c r="G98" s="22"/>
    </row>
    <row r="99" spans="3:7" x14ac:dyDescent="0.2">
      <c r="C99" s="20">
        <v>96</v>
      </c>
      <c r="D99" s="21">
        <f t="shared" si="1"/>
        <v>0</v>
      </c>
      <c r="G99" s="22"/>
    </row>
    <row r="100" spans="3:7" x14ac:dyDescent="0.2">
      <c r="C100" s="20">
        <v>97</v>
      </c>
      <c r="D100" s="21">
        <f t="shared" si="1"/>
        <v>0</v>
      </c>
      <c r="G100" s="22"/>
    </row>
    <row r="101" spans="3:7" x14ac:dyDescent="0.2">
      <c r="C101" s="20">
        <v>98</v>
      </c>
      <c r="D101" s="21">
        <f t="shared" si="1"/>
        <v>0</v>
      </c>
      <c r="G101" s="22"/>
    </row>
    <row r="102" spans="3:7" x14ac:dyDescent="0.2">
      <c r="C102" s="20">
        <v>99</v>
      </c>
      <c r="D102" s="21">
        <f t="shared" si="1"/>
        <v>0</v>
      </c>
      <c r="G102" s="22"/>
    </row>
    <row r="103" spans="3:7" x14ac:dyDescent="0.2">
      <c r="C103" s="20">
        <v>100</v>
      </c>
      <c r="D103" s="21">
        <f t="shared" si="1"/>
        <v>0</v>
      </c>
      <c r="G103" s="22"/>
    </row>
    <row r="104" spans="3:7" x14ac:dyDescent="0.2">
      <c r="C104" s="20">
        <v>101</v>
      </c>
      <c r="D104" s="21">
        <f t="shared" si="1"/>
        <v>0</v>
      </c>
      <c r="G104" s="22"/>
    </row>
    <row r="105" spans="3:7" x14ac:dyDescent="0.2">
      <c r="C105" s="20">
        <v>102</v>
      </c>
      <c r="D105" s="21">
        <f t="shared" si="1"/>
        <v>0</v>
      </c>
      <c r="G105" s="22"/>
    </row>
    <row r="106" spans="3:7" x14ac:dyDescent="0.2">
      <c r="C106" s="20">
        <v>103</v>
      </c>
      <c r="D106" s="21">
        <f t="shared" si="1"/>
        <v>0</v>
      </c>
      <c r="G106" s="22"/>
    </row>
    <row r="107" spans="3:7" x14ac:dyDescent="0.2">
      <c r="C107" s="20">
        <v>104</v>
      </c>
      <c r="D107" s="21">
        <f t="shared" si="1"/>
        <v>0</v>
      </c>
      <c r="G107" s="22"/>
    </row>
    <row r="108" spans="3:7" x14ac:dyDescent="0.2">
      <c r="C108" s="20">
        <v>105</v>
      </c>
      <c r="D108" s="21">
        <f t="shared" si="1"/>
        <v>0</v>
      </c>
      <c r="G108" s="22"/>
    </row>
    <row r="109" spans="3:7" x14ac:dyDescent="0.2">
      <c r="C109" s="20">
        <v>106</v>
      </c>
      <c r="D109" s="21">
        <f t="shared" si="1"/>
        <v>0</v>
      </c>
      <c r="G109" s="22"/>
    </row>
    <row r="110" spans="3:7" x14ac:dyDescent="0.2">
      <c r="C110" s="20">
        <v>107</v>
      </c>
      <c r="D110" s="21">
        <f t="shared" si="1"/>
        <v>0</v>
      </c>
      <c r="G110" s="22"/>
    </row>
    <row r="111" spans="3:7" x14ac:dyDescent="0.2">
      <c r="C111" s="20">
        <v>108</v>
      </c>
      <c r="D111" s="21">
        <f t="shared" si="1"/>
        <v>0</v>
      </c>
      <c r="G111" s="22"/>
    </row>
    <row r="112" spans="3:7" x14ac:dyDescent="0.2">
      <c r="C112" s="20">
        <v>109</v>
      </c>
      <c r="D112" s="21">
        <f t="shared" si="1"/>
        <v>0</v>
      </c>
      <c r="G112" s="22"/>
    </row>
    <row r="113" spans="3:7" x14ac:dyDescent="0.2">
      <c r="C113" s="20">
        <v>110</v>
      </c>
      <c r="D113" s="21">
        <f t="shared" si="1"/>
        <v>0</v>
      </c>
      <c r="G113" s="22"/>
    </row>
    <row r="114" spans="3:7" x14ac:dyDescent="0.2">
      <c r="C114" s="20">
        <v>111</v>
      </c>
      <c r="D114" s="21">
        <f t="shared" si="1"/>
        <v>0</v>
      </c>
      <c r="G114" s="22"/>
    </row>
    <row r="115" spans="3:7" x14ac:dyDescent="0.2">
      <c r="C115" s="20">
        <v>112</v>
      </c>
      <c r="D115" s="21">
        <f t="shared" si="1"/>
        <v>0</v>
      </c>
      <c r="G115" s="22"/>
    </row>
    <row r="116" spans="3:7" x14ac:dyDescent="0.2">
      <c r="C116" s="20">
        <v>113</v>
      </c>
      <c r="D116" s="21">
        <f t="shared" si="1"/>
        <v>0</v>
      </c>
      <c r="G116" s="22"/>
    </row>
    <row r="117" spans="3:7" x14ac:dyDescent="0.2">
      <c r="C117" s="20">
        <v>114</v>
      </c>
      <c r="D117" s="21">
        <f t="shared" si="1"/>
        <v>0</v>
      </c>
      <c r="G117" s="22"/>
    </row>
    <row r="118" spans="3:7" x14ac:dyDescent="0.2">
      <c r="C118" s="20">
        <v>115</v>
      </c>
      <c r="D118" s="21">
        <f t="shared" si="1"/>
        <v>0</v>
      </c>
      <c r="G118" s="22"/>
    </row>
    <row r="119" spans="3:7" x14ac:dyDescent="0.2">
      <c r="C119" s="20">
        <v>116</v>
      </c>
      <c r="D119" s="21">
        <f t="shared" si="1"/>
        <v>0</v>
      </c>
      <c r="G119" s="22"/>
    </row>
    <row r="120" spans="3:7" x14ac:dyDescent="0.2">
      <c r="C120" s="20">
        <v>117</v>
      </c>
      <c r="D120" s="21">
        <f t="shared" si="1"/>
        <v>0</v>
      </c>
      <c r="G120" s="22"/>
    </row>
    <row r="121" spans="3:7" x14ac:dyDescent="0.2">
      <c r="C121" s="20">
        <v>118</v>
      </c>
      <c r="D121" s="21">
        <f t="shared" si="1"/>
        <v>0</v>
      </c>
      <c r="G121" s="22"/>
    </row>
    <row r="122" spans="3:7" x14ac:dyDescent="0.2">
      <c r="C122" s="20">
        <v>119</v>
      </c>
      <c r="D122" s="21">
        <f t="shared" si="1"/>
        <v>0</v>
      </c>
      <c r="G122" s="22"/>
    </row>
    <row r="123" spans="3:7" x14ac:dyDescent="0.2">
      <c r="C123" s="20">
        <v>120</v>
      </c>
      <c r="D123" s="21">
        <f t="shared" si="1"/>
        <v>0</v>
      </c>
      <c r="G123" s="22"/>
    </row>
    <row r="124" spans="3:7" x14ac:dyDescent="0.2">
      <c r="C124" s="20">
        <v>121</v>
      </c>
      <c r="D124" s="21">
        <f t="shared" si="1"/>
        <v>0</v>
      </c>
      <c r="G124" s="22"/>
    </row>
    <row r="125" spans="3:7" x14ac:dyDescent="0.2">
      <c r="C125" s="20">
        <v>122</v>
      </c>
      <c r="D125" s="21">
        <f t="shared" si="1"/>
        <v>0</v>
      </c>
      <c r="G125" s="22"/>
    </row>
    <row r="126" spans="3:7" x14ac:dyDescent="0.2">
      <c r="C126" s="20">
        <v>123</v>
      </c>
      <c r="D126" s="21">
        <f t="shared" si="1"/>
        <v>0</v>
      </c>
      <c r="G126" s="22"/>
    </row>
    <row r="127" spans="3:7" x14ac:dyDescent="0.2">
      <c r="C127" s="20">
        <v>124</v>
      </c>
      <c r="D127" s="21">
        <f t="shared" si="1"/>
        <v>0</v>
      </c>
      <c r="G127" s="22"/>
    </row>
    <row r="128" spans="3:7" x14ac:dyDescent="0.2">
      <c r="C128" s="20">
        <v>125</v>
      </c>
      <c r="D128" s="21">
        <f>INDEX($E$4:$G$503,$C128,$A$1)</f>
        <v>0</v>
      </c>
      <c r="G128" s="22"/>
    </row>
    <row r="129" spans="3:7" x14ac:dyDescent="0.2">
      <c r="C129" s="20">
        <v>126</v>
      </c>
      <c r="D129" s="21">
        <f t="shared" si="1"/>
        <v>0</v>
      </c>
      <c r="G129" s="22"/>
    </row>
    <row r="130" spans="3:7" x14ac:dyDescent="0.2">
      <c r="C130" s="20">
        <v>127</v>
      </c>
      <c r="D130" s="21">
        <f t="shared" si="1"/>
        <v>0</v>
      </c>
      <c r="G130" s="22"/>
    </row>
    <row r="131" spans="3:7" x14ac:dyDescent="0.2">
      <c r="C131" s="20">
        <v>128</v>
      </c>
      <c r="D131" s="21">
        <f t="shared" si="1"/>
        <v>0</v>
      </c>
      <c r="G131" s="22"/>
    </row>
    <row r="132" spans="3:7" x14ac:dyDescent="0.2">
      <c r="C132" s="20">
        <v>129</v>
      </c>
      <c r="D132" s="21">
        <f>INDEX($E$4:$G$503,$C132,$A$1)</f>
        <v>0</v>
      </c>
      <c r="G132" s="22"/>
    </row>
    <row r="133" spans="3:7" x14ac:dyDescent="0.2">
      <c r="C133" s="20">
        <v>130</v>
      </c>
      <c r="D133" s="21">
        <f t="shared" ref="D133:D178" si="2">INDEX($E$4:$G$503,$C133,$A$1)</f>
        <v>0</v>
      </c>
      <c r="G133" s="22"/>
    </row>
    <row r="134" spans="3:7" x14ac:dyDescent="0.2">
      <c r="C134" s="20">
        <v>131</v>
      </c>
      <c r="D134" s="21">
        <f t="shared" si="2"/>
        <v>0</v>
      </c>
      <c r="G134" s="22"/>
    </row>
    <row r="135" spans="3:7" x14ac:dyDescent="0.2">
      <c r="C135" s="20">
        <v>132</v>
      </c>
      <c r="D135" s="21">
        <f t="shared" si="2"/>
        <v>0</v>
      </c>
      <c r="G135" s="22"/>
    </row>
    <row r="136" spans="3:7" x14ac:dyDescent="0.2">
      <c r="C136" s="20">
        <v>133</v>
      </c>
      <c r="D136" s="21">
        <f t="shared" si="2"/>
        <v>0</v>
      </c>
      <c r="G136" s="22"/>
    </row>
    <row r="137" spans="3:7" x14ac:dyDescent="0.2">
      <c r="C137" s="20">
        <v>134</v>
      </c>
      <c r="D137" s="21">
        <f t="shared" si="2"/>
        <v>0</v>
      </c>
      <c r="G137" s="22"/>
    </row>
    <row r="138" spans="3:7" x14ac:dyDescent="0.2">
      <c r="C138" s="20">
        <v>135</v>
      </c>
      <c r="D138" s="21">
        <f t="shared" si="2"/>
        <v>0</v>
      </c>
      <c r="G138" s="22"/>
    </row>
    <row r="139" spans="3:7" x14ac:dyDescent="0.2">
      <c r="C139" s="20">
        <v>136</v>
      </c>
      <c r="D139" s="21">
        <f t="shared" si="2"/>
        <v>0</v>
      </c>
      <c r="G139" s="22"/>
    </row>
    <row r="140" spans="3:7" x14ac:dyDescent="0.2">
      <c r="C140" s="20">
        <v>137</v>
      </c>
      <c r="D140" s="21">
        <f t="shared" si="2"/>
        <v>0</v>
      </c>
      <c r="G140" s="22"/>
    </row>
    <row r="141" spans="3:7" x14ac:dyDescent="0.2">
      <c r="C141" s="20">
        <v>138</v>
      </c>
      <c r="D141" s="21">
        <f t="shared" si="2"/>
        <v>0</v>
      </c>
      <c r="G141" s="22"/>
    </row>
    <row r="142" spans="3:7" x14ac:dyDescent="0.2">
      <c r="C142" s="20">
        <v>139</v>
      </c>
      <c r="D142" s="21">
        <f t="shared" si="2"/>
        <v>0</v>
      </c>
      <c r="G142" s="22"/>
    </row>
    <row r="143" spans="3:7" x14ac:dyDescent="0.2">
      <c r="C143" s="20">
        <v>140</v>
      </c>
      <c r="D143" s="21">
        <f t="shared" si="2"/>
        <v>0</v>
      </c>
      <c r="G143" s="22"/>
    </row>
    <row r="144" spans="3:7" x14ac:dyDescent="0.2">
      <c r="C144" s="20">
        <v>141</v>
      </c>
      <c r="D144" s="21">
        <f t="shared" si="2"/>
        <v>0</v>
      </c>
    </row>
    <row r="145" spans="3:4" x14ac:dyDescent="0.2">
      <c r="C145" s="20">
        <v>142</v>
      </c>
      <c r="D145" s="21">
        <f t="shared" si="2"/>
        <v>0</v>
      </c>
    </row>
    <row r="146" spans="3:4" x14ac:dyDescent="0.2">
      <c r="C146" s="20">
        <v>143</v>
      </c>
      <c r="D146" s="21">
        <f t="shared" si="2"/>
        <v>0</v>
      </c>
    </row>
    <row r="147" spans="3:4" x14ac:dyDescent="0.2">
      <c r="C147" s="20">
        <v>144</v>
      </c>
      <c r="D147" s="21">
        <f t="shared" si="2"/>
        <v>0</v>
      </c>
    </row>
    <row r="148" spans="3:4" x14ac:dyDescent="0.2">
      <c r="C148" s="20">
        <v>145</v>
      </c>
      <c r="D148" s="21">
        <f t="shared" si="2"/>
        <v>0</v>
      </c>
    </row>
    <row r="149" spans="3:4" x14ac:dyDescent="0.2">
      <c r="C149" s="20">
        <v>146</v>
      </c>
      <c r="D149" s="21">
        <f t="shared" si="2"/>
        <v>0</v>
      </c>
    </row>
    <row r="150" spans="3:4" x14ac:dyDescent="0.2">
      <c r="C150" s="20">
        <v>147</v>
      </c>
      <c r="D150" s="21">
        <f t="shared" si="2"/>
        <v>0</v>
      </c>
    </row>
    <row r="151" spans="3:4" x14ac:dyDescent="0.2">
      <c r="C151" s="20">
        <v>148</v>
      </c>
      <c r="D151" s="21">
        <f t="shared" si="2"/>
        <v>0</v>
      </c>
    </row>
    <row r="152" spans="3:4" x14ac:dyDescent="0.2">
      <c r="C152" s="20">
        <v>149</v>
      </c>
      <c r="D152" s="21">
        <f t="shared" si="2"/>
        <v>0</v>
      </c>
    </row>
    <row r="153" spans="3:4" x14ac:dyDescent="0.2">
      <c r="C153" s="20">
        <v>150</v>
      </c>
      <c r="D153" s="21">
        <f t="shared" si="2"/>
        <v>0</v>
      </c>
    </row>
    <row r="154" spans="3:4" x14ac:dyDescent="0.2">
      <c r="C154" s="20">
        <v>151</v>
      </c>
      <c r="D154" s="21">
        <f t="shared" si="2"/>
        <v>0</v>
      </c>
    </row>
    <row r="155" spans="3:4" x14ac:dyDescent="0.2">
      <c r="C155" s="20">
        <v>152</v>
      </c>
      <c r="D155" s="21">
        <f t="shared" si="2"/>
        <v>0</v>
      </c>
    </row>
    <row r="156" spans="3:4" x14ac:dyDescent="0.2">
      <c r="C156" s="20">
        <v>153</v>
      </c>
      <c r="D156" s="21">
        <f t="shared" si="2"/>
        <v>0</v>
      </c>
    </row>
    <row r="157" spans="3:4" x14ac:dyDescent="0.2">
      <c r="C157" s="20">
        <v>154</v>
      </c>
      <c r="D157" s="21">
        <f t="shared" si="2"/>
        <v>0</v>
      </c>
    </row>
    <row r="158" spans="3:4" x14ac:dyDescent="0.2">
      <c r="C158" s="20">
        <v>155</v>
      </c>
      <c r="D158" s="21">
        <f t="shared" si="2"/>
        <v>0</v>
      </c>
    </row>
    <row r="159" spans="3:4" x14ac:dyDescent="0.2">
      <c r="C159" s="20">
        <v>156</v>
      </c>
      <c r="D159" s="21">
        <f t="shared" si="2"/>
        <v>0</v>
      </c>
    </row>
    <row r="160" spans="3:4" x14ac:dyDescent="0.2">
      <c r="C160" s="20">
        <v>157</v>
      </c>
      <c r="D160" s="21">
        <f t="shared" si="2"/>
        <v>0</v>
      </c>
    </row>
    <row r="161" spans="3:4" x14ac:dyDescent="0.2">
      <c r="C161" s="20">
        <v>158</v>
      </c>
      <c r="D161" s="21">
        <f t="shared" si="2"/>
        <v>0</v>
      </c>
    </row>
    <row r="162" spans="3:4" x14ac:dyDescent="0.2">
      <c r="C162" s="20">
        <v>159</v>
      </c>
      <c r="D162" s="21">
        <f t="shared" si="2"/>
        <v>0</v>
      </c>
    </row>
    <row r="163" spans="3:4" x14ac:dyDescent="0.2">
      <c r="C163" s="20">
        <v>160</v>
      </c>
      <c r="D163" s="21">
        <f t="shared" si="2"/>
        <v>0</v>
      </c>
    </row>
    <row r="164" spans="3:4" x14ac:dyDescent="0.2">
      <c r="C164" s="20">
        <v>161</v>
      </c>
      <c r="D164" s="21">
        <f t="shared" si="2"/>
        <v>0</v>
      </c>
    </row>
    <row r="165" spans="3:4" x14ac:dyDescent="0.2">
      <c r="C165" s="20">
        <v>162</v>
      </c>
      <c r="D165" s="21">
        <f t="shared" si="2"/>
        <v>0</v>
      </c>
    </row>
    <row r="166" spans="3:4" x14ac:dyDescent="0.2">
      <c r="C166" s="20">
        <v>163</v>
      </c>
      <c r="D166" s="21">
        <f t="shared" si="2"/>
        <v>0</v>
      </c>
    </row>
    <row r="167" spans="3:4" x14ac:dyDescent="0.2">
      <c r="C167" s="20">
        <v>164</v>
      </c>
      <c r="D167" s="21">
        <f t="shared" si="2"/>
        <v>0</v>
      </c>
    </row>
    <row r="168" spans="3:4" x14ac:dyDescent="0.2">
      <c r="C168" s="20">
        <v>165</v>
      </c>
      <c r="D168" s="21">
        <f t="shared" si="2"/>
        <v>0</v>
      </c>
    </row>
    <row r="169" spans="3:4" x14ac:dyDescent="0.2">
      <c r="C169" s="20">
        <v>166</v>
      </c>
      <c r="D169" s="21">
        <f t="shared" si="2"/>
        <v>0</v>
      </c>
    </row>
    <row r="170" spans="3:4" x14ac:dyDescent="0.2">
      <c r="C170" s="20">
        <v>167</v>
      </c>
      <c r="D170" s="21">
        <f t="shared" si="2"/>
        <v>0</v>
      </c>
    </row>
    <row r="171" spans="3:4" x14ac:dyDescent="0.2">
      <c r="C171" s="20">
        <v>168</v>
      </c>
      <c r="D171" s="21">
        <f t="shared" si="2"/>
        <v>0</v>
      </c>
    </row>
    <row r="172" spans="3:4" x14ac:dyDescent="0.2">
      <c r="C172" s="20">
        <v>169</v>
      </c>
      <c r="D172" s="21">
        <f t="shared" si="2"/>
        <v>0</v>
      </c>
    </row>
    <row r="173" spans="3:4" x14ac:dyDescent="0.2">
      <c r="C173" s="20">
        <v>170</v>
      </c>
      <c r="D173" s="21">
        <f t="shared" si="2"/>
        <v>0</v>
      </c>
    </row>
    <row r="174" spans="3:4" x14ac:dyDescent="0.2">
      <c r="C174" s="20">
        <v>171</v>
      </c>
      <c r="D174" s="21">
        <f t="shared" si="2"/>
        <v>0</v>
      </c>
    </row>
    <row r="175" spans="3:4" x14ac:dyDescent="0.2">
      <c r="C175" s="20">
        <v>172</v>
      </c>
      <c r="D175" s="21">
        <f t="shared" si="2"/>
        <v>0</v>
      </c>
    </row>
    <row r="176" spans="3:4" x14ac:dyDescent="0.2">
      <c r="C176" s="20">
        <v>173</v>
      </c>
      <c r="D176" s="21">
        <f t="shared" si="2"/>
        <v>0</v>
      </c>
    </row>
    <row r="177" spans="3:4" x14ac:dyDescent="0.2">
      <c r="C177" s="20">
        <v>174</v>
      </c>
      <c r="D177" s="21">
        <f t="shared" si="2"/>
        <v>0</v>
      </c>
    </row>
    <row r="178" spans="3:4" x14ac:dyDescent="0.2">
      <c r="C178" s="20">
        <v>175</v>
      </c>
      <c r="D178" s="21">
        <f t="shared" si="2"/>
        <v>0</v>
      </c>
    </row>
  </sheetData>
  <dataValidations count="1">
    <dataValidation type="list" allowBlank="1" showInputMessage="1" showErrorMessage="1" sqref="C1" xr:uid="{4435D264-8080-444F-AD45-AFF946C81575}">
      <formula1>$H$1:$H$3</formula1>
    </dataValidation>
  </dataValidations>
  <pageMargins left="0.7" right="0.7" top="0.78740157499999996" bottom="0.78740157499999996"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SKCW24DMUQ4M-227545371-576860</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https://mst239701.sharepoint.com/sites/Files/_layouts/15/DocIdRedir.aspx?ID=SKCW24DMUQ4M-227545371-576860</Url>
      <Description>SKCW24DMUQ4M-227545371-576860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ADD55E-69D8-4ACA-9518-6EF34221A89A}">
  <ds:schemaRefs>
    <ds:schemaRef ds:uri="19415a2c-3045-4769-8042-b2d573daa356"/>
    <ds:schemaRef ds:uri="http://purl.org/dc/dcmityp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f9ded8a6-640d-4e2b-81aa-3f415abfbf2d"/>
    <ds:schemaRef ds:uri="http://purl.org/dc/terms/"/>
  </ds:schemaRefs>
</ds:datastoreItem>
</file>

<file path=customXml/itemProps2.xml><?xml version="1.0" encoding="utf-8"?>
<ds:datastoreItem xmlns:ds="http://schemas.openxmlformats.org/officeDocument/2006/customXml" ds:itemID="{3D99E453-32DA-4894-8F98-FA5B9DFADA18}">
  <ds:schemaRefs>
    <ds:schemaRef ds:uri="http://schemas.microsoft.com/sharepoint/v3/contenttype/forms"/>
  </ds:schemaRefs>
</ds:datastoreItem>
</file>

<file path=customXml/itemProps3.xml><?xml version="1.0" encoding="utf-8"?>
<ds:datastoreItem xmlns:ds="http://schemas.openxmlformats.org/officeDocument/2006/customXml" ds:itemID="{CDE315DD-528A-423E-97DD-FFED4D719BDF}">
  <ds:schemaRefs>
    <ds:schemaRef ds:uri="http://schemas.microsoft.com/sharepoint/events"/>
  </ds:schemaRefs>
</ds:datastoreItem>
</file>

<file path=customXml/itemProps4.xml><?xml version="1.0" encoding="utf-8"?>
<ds:datastoreItem xmlns:ds="http://schemas.openxmlformats.org/officeDocument/2006/customXml" ds:itemID="{5A01A86A-8EF8-4004-A72D-633E84A20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Eingabe</vt:lpstr>
      <vt:lpstr>Uebersicht</vt:lpstr>
      <vt:lpstr>Listen</vt:lpstr>
      <vt:lpstr>Uebersetzungen</vt:lpstr>
      <vt:lpstr>Eingabe!Druckbereich</vt:lpstr>
      <vt:lpstr>Uebersicht!Druckbereich</vt:lpstr>
      <vt:lpstr>LST_Oberfläche</vt:lpstr>
      <vt:lpstr>LST_Unterirdisch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Steiner</dc:creator>
  <cp:lastModifiedBy>Stefanie Steiner | Minergie</cp:lastModifiedBy>
  <cp:lastPrinted>2023-06-07T13:43:21Z</cp:lastPrinted>
  <dcterms:created xsi:type="dcterms:W3CDTF">2023-05-30T12:14:13Z</dcterms:created>
  <dcterms:modified xsi:type="dcterms:W3CDTF">2023-09-11T07:02:37Z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5ed8ef23-13ae-4a42-9382-b90e6afb704b</vt:lpwstr>
  </property>
  <property fmtid="{D5CDD505-2E9C-101B-9397-08002B2CF9AE}" pid="4" name="MediaServiceImageTags">
    <vt:lpwstr/>
  </property>
</Properties>
</file>